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65" windowWidth="14805" windowHeight="7950" activeTab="4"/>
  </bookViews>
  <sheets>
    <sheet name="1кв" sheetId="27" r:id="rId1"/>
    <sheet name="2кв" sheetId="28" r:id="rId2"/>
    <sheet name="3кв" sheetId="29" r:id="rId3"/>
    <sheet name="4кв" sheetId="30" r:id="rId4"/>
    <sheet name="отчет" sheetId="31" r:id="rId5"/>
  </sheets>
  <definedNames>
    <definedName name="_xlnm.Print_Area" localSheetId="0">'1кв'!$A$1:$E$50</definedName>
    <definedName name="_xlnm.Print_Area" localSheetId="1">'2кв'!$A$1:$E$49</definedName>
    <definedName name="_xlnm.Print_Area" localSheetId="2">'3кв'!$A$1:$E$49</definedName>
    <definedName name="_xlnm.Print_Area" localSheetId="3">'4кв'!$A$1:$E$52</definedName>
    <definedName name="_xlnm.Print_Area" localSheetId="4">отчет!$A$1:$C$43</definedName>
  </definedNames>
  <calcPr calcId="152511"/>
</workbook>
</file>

<file path=xl/calcChain.xml><?xml version="1.0" encoding="utf-8"?>
<calcChain xmlns="http://schemas.openxmlformats.org/spreadsheetml/2006/main">
  <c r="C25" i="31" l="1"/>
  <c r="C17" i="31"/>
  <c r="C20" i="31"/>
  <c r="C21" i="31"/>
  <c r="C22" i="31"/>
  <c r="C23" i="31"/>
  <c r="C16" i="31"/>
  <c r="C15" i="31"/>
  <c r="C14" i="31"/>
  <c r="C13" i="31" l="1"/>
  <c r="C10" i="31"/>
  <c r="C9" i="31"/>
  <c r="C11" i="31" s="1"/>
  <c r="C8" i="31"/>
  <c r="C6" i="31"/>
  <c r="B47" i="30"/>
  <c r="E30" i="30"/>
  <c r="E24" i="30"/>
  <c r="E23" i="30"/>
  <c r="E22" i="30"/>
  <c r="C31" i="31"/>
  <c r="C18" i="31"/>
  <c r="C26" i="31" l="1"/>
  <c r="E26" i="30"/>
  <c r="B51" i="30" l="1"/>
  <c r="B52" i="30" s="1"/>
  <c r="B47" i="29"/>
  <c r="B44" i="29" l="1"/>
  <c r="E23" i="29"/>
  <c r="E22" i="29"/>
  <c r="E27" i="29" l="1"/>
  <c r="B48" i="29" s="1"/>
  <c r="B49" i="29" s="1"/>
  <c r="B43" i="28"/>
  <c r="E26" i="28"/>
  <c r="B47" i="28"/>
  <c r="B46" i="28"/>
  <c r="E23" i="28"/>
  <c r="E22" i="28"/>
  <c r="B48" i="28" s="1"/>
  <c r="B49" i="28" l="1"/>
  <c r="B48" i="27"/>
  <c r="B47" i="27"/>
  <c r="E23" i="27"/>
  <c r="E22" i="27"/>
  <c r="E27" i="27" l="1"/>
  <c r="B49" i="27" s="1"/>
  <c r="B50" i="27" l="1"/>
</calcChain>
</file>

<file path=xl/sharedStrings.xml><?xml version="1.0" encoding="utf-8"?>
<sst xmlns="http://schemas.openxmlformats.org/spreadsheetml/2006/main" count="273" uniqueCount="107">
  <si>
    <t>Собственники помещений в многоквартирном доме, расположенном по адресу:</t>
  </si>
  <si>
    <t>(указывается адрес нахождения многоквартирного дома)</t>
  </si>
  <si>
    <t>(указывается лицо, оказывающее работы (услуги) по содержанию и ремонту общего имущества в многоквартирном доме)</t>
  </si>
  <si>
    <t>Единица измерения работы (услуги)</t>
  </si>
  <si>
    <t>1 м2, руб</t>
  </si>
  <si>
    <t>Подписи Сторон:</t>
  </si>
  <si>
    <t>(подпись)</t>
  </si>
  <si>
    <t xml:space="preserve">Наименование вида работы
(услуги)2
</t>
  </si>
  <si>
    <t xml:space="preserve">Цена
выполненной работы (оказанной услуги), в рублях
</t>
  </si>
  <si>
    <t xml:space="preserve">Стоимость 3/
сметная стоимость 4 выполненной работы (оказанной услуги) за единицу
</t>
  </si>
  <si>
    <t xml:space="preserve">Периодичность/
количественный показатель выполненной работы (оказанной услуги)
</t>
  </si>
  <si>
    <t xml:space="preserve">АКТ № </t>
  </si>
  <si>
    <t>приемки оказанных услуг и (или) выполненных работ по содержанию
и текущему ремонту общего имущества в многоквартирном доме</t>
  </si>
  <si>
    <t>г. Россошь</t>
  </si>
  <si>
    <t xml:space="preserve">                                                                                                                    (указывается Ф.И.О. уполномоченного собственника помещения в многоквартирном доме либо председателя Совета многоквартирного дома 1)</t>
  </si>
  <si>
    <t xml:space="preserve">            (указывается решение общего собрания собственников помещений в многоквартирном доме либо доверенность, дата, номер)</t>
  </si>
  <si>
    <t xml:space="preserve">                                                                                                    (указывается Ф.И.О. уполномоченного лица, должность)</t>
  </si>
  <si>
    <r>
      <t xml:space="preserve">действующий на основании </t>
    </r>
    <r>
      <rPr>
        <u/>
        <sz val="11"/>
        <color theme="1"/>
        <rFont val="Times New Roman"/>
        <family val="1"/>
        <charset val="204"/>
      </rPr>
      <t xml:space="preserve">устава </t>
    </r>
    <r>
      <rPr>
        <sz val="11"/>
        <color theme="1"/>
        <rFont val="Times New Roman"/>
        <family val="1"/>
        <charset val="204"/>
      </rPr>
      <t>с другой стороны, совместно именуемые "Стороны", составили настоящий Акт о нижеследующем:</t>
    </r>
  </si>
  <si>
    <t xml:space="preserve"> </t>
  </si>
  <si>
    <t xml:space="preserve"> (должность, Ф.И.О.)</t>
  </si>
  <si>
    <t xml:space="preserve">           4. Претензий по выполнению условий Договора Стороны не имеют.</t>
  </si>
  <si>
    <t xml:space="preserve">           3. Работы (услуги) выполнены (оказаны) полностью, в установленные сроки, с надлежащим качеством.</t>
  </si>
  <si>
    <r>
      <t xml:space="preserve">с одной стороны, и </t>
    </r>
    <r>
      <rPr>
        <b/>
        <u/>
        <sz val="11"/>
        <color theme="1"/>
        <rFont val="Times New Roman"/>
        <family val="1"/>
        <charset val="204"/>
      </rPr>
      <t>ООО ЖКХ Локомотив" г. Россошь</t>
    </r>
  </si>
  <si>
    <t>постоянно</t>
  </si>
  <si>
    <t>Итого:</t>
  </si>
  <si>
    <t>г. Россошь, ул. Свердлова, д. 1</t>
  </si>
  <si>
    <r>
      <t xml:space="preserve">являющегося собственником квартиры </t>
    </r>
    <r>
      <rPr>
        <u/>
        <sz val="11"/>
        <color theme="1"/>
        <rFont val="Times New Roman"/>
        <family val="1"/>
        <charset val="204"/>
      </rPr>
      <t xml:space="preserve">№9, </t>
    </r>
    <r>
      <rPr>
        <sz val="11"/>
        <color theme="1"/>
        <rFont val="Times New Roman"/>
        <family val="1"/>
        <charset val="204"/>
      </rPr>
      <t xml:space="preserve">находящейся в данном многоквартирном доме, действующего на основании </t>
    </r>
    <r>
      <rPr>
        <u/>
        <sz val="11"/>
        <color theme="1"/>
        <rFont val="Times New Roman"/>
        <family val="1"/>
        <charset val="204"/>
      </rPr>
      <t>протокола общего собрания собственников №35 от 30.05.2013 г.</t>
    </r>
  </si>
  <si>
    <r>
      <t xml:space="preserve">        1. Исполнителем предъявлены к приемке следующие оказанные на основании договора управления многоквартирным домом или договора оказания услуг по содержанию и (или) выполнению работ по ремонту общего имущества в многоквартирном доме либо договора подряда по выполнению работ по ремонту общего имущества в многоквартирном доме (указать нужное)   </t>
    </r>
    <r>
      <rPr>
        <u/>
        <sz val="11"/>
        <color theme="1"/>
        <rFont val="Times New Roman"/>
        <family val="1"/>
        <charset val="204"/>
      </rPr>
      <t>№35  от   01.06.2013 г.</t>
    </r>
  </si>
  <si>
    <r>
      <t>(далее - "Договор") услуги и (или) выполненные работы по содержанию и текущему ремонту общего имущества в многоквартирном доме</t>
    </r>
    <r>
      <rPr>
        <u/>
        <sz val="11"/>
        <color theme="1"/>
        <rFont val="Times New Roman"/>
        <family val="1"/>
        <charset val="204"/>
      </rPr>
      <t xml:space="preserve"> №1</t>
    </r>
    <r>
      <rPr>
        <sz val="11"/>
        <color theme="1"/>
        <rFont val="Times New Roman"/>
        <family val="1"/>
        <charset val="204"/>
      </rPr>
      <t>, расположенном по адресу:</t>
    </r>
    <r>
      <rPr>
        <u/>
        <sz val="11"/>
        <color theme="1"/>
        <rFont val="Times New Roman"/>
        <family val="1"/>
        <charset val="204"/>
      </rPr>
      <t xml:space="preserve"> г. Россошь, ул. Свердлова</t>
    </r>
  </si>
  <si>
    <t>Стоимость материалов</t>
  </si>
  <si>
    <t>руб.</t>
  </si>
  <si>
    <t>Настоящий Акт составлен в 2-х экземплярах, имеющий одинаковую юридическую силу, по одному для каждой Стороны.</t>
  </si>
  <si>
    <t>Заказчик - Собственники МКД, в лице председателя совета МКД Гузовой Н.В.</t>
  </si>
  <si>
    <t>Информация для собственников:</t>
  </si>
  <si>
    <t xml:space="preserve">Итого остаток на конец квартала </t>
  </si>
  <si>
    <t>Общая площадь квартир - 888,3</t>
  </si>
  <si>
    <t>Расходы по содержанию и тек. ремонту</t>
  </si>
  <si>
    <t xml:space="preserve">определена приложением № 9 к договору </t>
  </si>
  <si>
    <t>в т.ч. Оплачено рем.и содерж.</t>
  </si>
  <si>
    <t xml:space="preserve">Общехозяйственные расходы </t>
  </si>
  <si>
    <t>Остаток на начало квартала</t>
  </si>
  <si>
    <t>1 квартал</t>
  </si>
  <si>
    <t>Услуги по содержанию многоквартирного дома</t>
  </si>
  <si>
    <t>интернет Ростелеком</t>
  </si>
  <si>
    <t>интернет Квант-телеком</t>
  </si>
  <si>
    <r>
      <t xml:space="preserve">именуемый в дальнейшем "Исполнитель", в лице </t>
    </r>
    <r>
      <rPr>
        <b/>
        <u/>
        <sz val="11"/>
        <color theme="1"/>
        <rFont val="Times New Roman"/>
        <family val="1"/>
        <charset val="204"/>
      </rPr>
      <t>Директора Бовкун Алексея Александровича</t>
    </r>
  </si>
  <si>
    <t>Исполнитель - ООО ЖКХ "Локомотив", в лице директора  Бовкун А.А.</t>
  </si>
  <si>
    <t>Предъявлено населению 63344,7</t>
  </si>
  <si>
    <r>
      <t xml:space="preserve">именуемый в дальнейшем "Заказчик", в лице </t>
    </r>
    <r>
      <rPr>
        <b/>
        <u/>
        <sz val="11"/>
        <color theme="1"/>
        <rFont val="Times New Roman"/>
        <family val="1"/>
        <charset val="204"/>
      </rPr>
      <t xml:space="preserve">Гузовой Нины Васильевны </t>
    </r>
  </si>
  <si>
    <t>за 1 квартал 2024 года</t>
  </si>
  <si>
    <t>31.03.2024 г.</t>
  </si>
  <si>
    <t>Корректировка расходов по договору с ОАО "Газпром газораспределения Воронеж" (по статье содержание МКД)</t>
  </si>
  <si>
    <t>за 2023 г.</t>
  </si>
  <si>
    <t xml:space="preserve">           2. Всего за период с "01" 01 2024 г. по "31" 03 2024 г. выполнено работ (оказано услуг) на общую сумму пятьдесят одна тысяча двести девяносто три рубля 45 копеек.</t>
  </si>
  <si>
    <t>за 2 квартал 2024 года</t>
  </si>
  <si>
    <t>30.06.2024 г.</t>
  </si>
  <si>
    <t>2 квартал</t>
  </si>
  <si>
    <t xml:space="preserve">           2. Всего за период с "01" 04 2024 г. по "30" 06 2024 г. выполнено работ (оказано услуг) на общую сумму пятьдесят тысяч двести девятьсот шестьдесят три рубля 68 копеек.</t>
  </si>
  <si>
    <t>за 3 квартал 2024 года</t>
  </si>
  <si>
    <t>30.09.2024 г.</t>
  </si>
  <si>
    <t>3 квартал</t>
  </si>
  <si>
    <t>Устройство тротуара  (смета)</t>
  </si>
  <si>
    <t>август</t>
  </si>
  <si>
    <t xml:space="preserve">           2. Всего за период с "01" 07 2024 г. по "30" 09 2024 г. выполнено работ (оказано услуг) на общую сумму сто шесть тысяч шестьсот семьдесят один рубль 07 копеек.</t>
  </si>
  <si>
    <t>Предъявлено населению 69047,58</t>
  </si>
  <si>
    <t>за 4 квартал 2024 года</t>
  </si>
  <si>
    <t>31.12.2024 г.</t>
  </si>
  <si>
    <t>4 квартал</t>
  </si>
  <si>
    <t>Укладка асфальта (кв.9)</t>
  </si>
  <si>
    <t>октябрь</t>
  </si>
  <si>
    <t>ч/ч</t>
  </si>
  <si>
    <t>Установка ОДПУ ХВС (смета)</t>
  </si>
  <si>
    <t>декабрь</t>
  </si>
  <si>
    <t>ОТЧЕТ</t>
  </si>
  <si>
    <t>О ВЫПОЛНЕННЫХ РАБОТАХ И ДВИЖЕНИИ  СРЕДСТВ</t>
  </si>
  <si>
    <t>НА ЛИЦЕВОМ СЧЕТЕ  за  период  с 01.01.2024 г. по 31.12.2024 г.</t>
  </si>
  <si>
    <t>Остаток на начало периода</t>
  </si>
  <si>
    <t xml:space="preserve">Доходы: </t>
  </si>
  <si>
    <t>Оплачено в текущем периоде по квитанциям</t>
  </si>
  <si>
    <t>Оплачено за размещение оборудования в МОП интернет Квант телеком</t>
  </si>
  <si>
    <t>Итого доходов:</t>
  </si>
  <si>
    <t>Расходы:</t>
  </si>
  <si>
    <t xml:space="preserve">Услуги по содержанию многоквартирного дома </t>
  </si>
  <si>
    <t>Дератизация, дезинсекция</t>
  </si>
  <si>
    <t>работы по договору, всего</t>
  </si>
  <si>
    <t>в том числе:</t>
  </si>
  <si>
    <t xml:space="preserve">   * Корректировка расходов по договору с ОАО "Газпром газораспределения Воронеж" (по статье содержание МКД)</t>
  </si>
  <si>
    <t xml:space="preserve">   * Поверка ОДПУ ХВС</t>
  </si>
  <si>
    <t>Итого расходов</t>
  </si>
  <si>
    <t>Остаток средств на 01.01.2025</t>
  </si>
  <si>
    <t>Справочно:</t>
  </si>
  <si>
    <t>Задолженность населения по оплате на 01.01.2024г.</t>
  </si>
  <si>
    <t>Задолженность населения по оплате на 01.01.2025г.</t>
  </si>
  <si>
    <t>Прирост (+) / уменьшение (-) задолженности за год</t>
  </si>
  <si>
    <t xml:space="preserve">Получил: </t>
  </si>
  <si>
    <t>Отчет за 2024 год.</t>
  </si>
  <si>
    <t>Перечень предлагаемых работ на 2025  год.</t>
  </si>
  <si>
    <t>Предложение по структуре тарифа на 2025  год.</t>
  </si>
  <si>
    <t>_____________________________________________</t>
  </si>
  <si>
    <t>Поверка ОДПУ ХВС</t>
  </si>
  <si>
    <t xml:space="preserve">           2. Всего за период с "01" 10 2024 г. по "31" 12 2024 г. выполнено работ (оказано услуг) на общую сумму сто семнадцать тысяч сто восемьдесят пять рублей 15 копеек.</t>
  </si>
  <si>
    <t>по ж.д. ул. Свердлова, д. 1</t>
  </si>
  <si>
    <t>Оплачено за размещение оборудования в МОП интернет Ростелеком</t>
  </si>
  <si>
    <t xml:space="preserve">   * Установка ОДПУ ХВС (смета)</t>
  </si>
  <si>
    <t xml:space="preserve">   * Устройство тротуара  (смета)</t>
  </si>
  <si>
    <t>Непредвиденные работы 20 ч/ч</t>
  </si>
  <si>
    <t>Начислено всего 264784,56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</si>
</sst>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#,##0.00_ ;\-#,##0.00\ "/>
    <numFmt numFmtId="165" formatCode="[$-419]General"/>
    <numFmt numFmtId="166" formatCode="#,##0.00\ _₽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5" fontId="14" fillId="0" borderId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3" fontId="8" fillId="0" borderId="1" xfId="1" applyFont="1" applyBorder="1" applyAlignment="1">
      <alignment horizontal="center" vertical="center" wrapText="1"/>
    </xf>
    <xf numFmtId="0" fontId="8" fillId="0" borderId="0" xfId="0" applyFont="1"/>
    <xf numFmtId="43" fontId="8" fillId="0" borderId="0" xfId="0" applyNumberFormat="1" applyFont="1"/>
    <xf numFmtId="43" fontId="4" fillId="0" borderId="0" xfId="0" applyNumberFormat="1" applyFont="1"/>
    <xf numFmtId="0" fontId="12" fillId="0" borderId="0" xfId="0" applyFont="1"/>
    <xf numFmtId="0" fontId="4" fillId="0" borderId="0" xfId="0" applyFont="1" applyAlignment="1"/>
    <xf numFmtId="0" fontId="3" fillId="0" borderId="1" xfId="0" applyFont="1" applyBorder="1" applyAlignment="1">
      <alignment wrapText="1"/>
    </xf>
    <xf numFmtId="0" fontId="3" fillId="0" borderId="0" xfId="0" applyFont="1" applyAlignment="1">
      <alignment horizontal="center"/>
    </xf>
    <xf numFmtId="43" fontId="4" fillId="0" borderId="0" xfId="1" applyFont="1"/>
    <xf numFmtId="43" fontId="4" fillId="0" borderId="0" xfId="1" applyFont="1" applyAlignment="1">
      <alignment wrapText="1"/>
    </xf>
    <xf numFmtId="0" fontId="8" fillId="0" borderId="0" xfId="0" applyFont="1" applyAlignment="1">
      <alignment wrapText="1"/>
    </xf>
    <xf numFmtId="164" fontId="8" fillId="0" borderId="0" xfId="1" applyNumberFormat="1" applyFont="1" applyAlignment="1">
      <alignment wrapText="1"/>
    </xf>
    <xf numFmtId="0" fontId="13" fillId="0" borderId="1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4" fontId="8" fillId="0" borderId="0" xfId="1" applyNumberFormat="1" applyFont="1" applyAlignment="1">
      <alignment wrapText="1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right" vertical="center" wrapText="1"/>
    </xf>
    <xf numFmtId="0" fontId="4" fillId="2" borderId="0" xfId="0" applyFont="1" applyFill="1"/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8" fillId="0" borderId="2" xfId="0" applyFont="1" applyBorder="1" applyAlignment="1">
      <alignment horizontal="center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6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4" fillId="2" borderId="0" xfId="0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left" wrapText="1"/>
    </xf>
    <xf numFmtId="0" fontId="15" fillId="0" borderId="0" xfId="0" applyFont="1" applyAlignment="1">
      <alignment horizontal="center"/>
    </xf>
    <xf numFmtId="0" fontId="15" fillId="0" borderId="0" xfId="0" applyFont="1" applyAlignment="1"/>
    <xf numFmtId="0" fontId="16" fillId="0" borderId="0" xfId="0" applyFont="1"/>
    <xf numFmtId="0" fontId="17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49" fontId="3" fillId="0" borderId="1" xfId="0" applyNumberFormat="1" applyFont="1" applyBorder="1"/>
    <xf numFmtId="166" fontId="9" fillId="0" borderId="1" xfId="1" applyNumberFormat="1" applyFont="1" applyBorder="1" applyAlignment="1">
      <alignment horizontal="center"/>
    </xf>
    <xf numFmtId="4" fontId="15" fillId="0" borderId="0" xfId="0" applyNumberFormat="1" applyFont="1"/>
    <xf numFmtId="0" fontId="3" fillId="0" borderId="0" xfId="0" applyFont="1" applyAlignment="1">
      <alignment horizontal="left"/>
    </xf>
    <xf numFmtId="49" fontId="3" fillId="0" borderId="1" xfId="0" applyNumberFormat="1" applyFont="1" applyBorder="1" applyAlignment="1"/>
    <xf numFmtId="43" fontId="3" fillId="2" borderId="1" xfId="1" applyFont="1" applyFill="1" applyBorder="1" applyAlignment="1">
      <alignment horizontal="center" vertical="center" wrapText="1"/>
    </xf>
    <xf numFmtId="164" fontId="3" fillId="0" borderId="0" xfId="1" applyNumberFormat="1" applyFont="1" applyBorder="1"/>
    <xf numFmtId="166" fontId="9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" fontId="3" fillId="0" borderId="0" xfId="0" applyNumberFormat="1" applyFont="1"/>
    <xf numFmtId="0" fontId="3" fillId="0" borderId="0" xfId="0" applyFont="1" applyBorder="1"/>
    <xf numFmtId="43" fontId="16" fillId="0" borderId="0" xfId="0" applyNumberFormat="1" applyFont="1"/>
    <xf numFmtId="0" fontId="17" fillId="2" borderId="1" xfId="0" applyFont="1" applyFill="1" applyBorder="1" applyAlignment="1">
      <alignment wrapText="1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/>
    </xf>
    <xf numFmtId="0" fontId="3" fillId="0" borderId="0" xfId="0" applyFont="1" applyBorder="1" applyAlignment="1">
      <alignment horizontal="left"/>
    </xf>
    <xf numFmtId="43" fontId="3" fillId="0" borderId="0" xfId="1" applyFont="1" applyBorder="1" applyAlignment="1">
      <alignment horizontal="left"/>
    </xf>
    <xf numFmtId="0" fontId="3" fillId="0" borderId="2" xfId="0" applyFont="1" applyBorder="1" applyAlignment="1">
      <alignment horizontal="left"/>
    </xf>
    <xf numFmtId="43" fontId="3" fillId="0" borderId="2" xfId="1" applyFont="1" applyBorder="1" applyAlignment="1">
      <alignment horizontal="left"/>
    </xf>
    <xf numFmtId="164" fontId="3" fillId="0" borderId="0" xfId="1" applyNumberFormat="1" applyFont="1" applyBorder="1" applyAlignment="1">
      <alignment horizontal="center"/>
    </xf>
    <xf numFmtId="0" fontId="4" fillId="0" borderId="1" xfId="0" applyFont="1" applyBorder="1" applyAlignment="1">
      <alignment wrapText="1"/>
    </xf>
  </cellXfs>
  <cellStyles count="3"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view="pageBreakPreview" topLeftCell="A22" zoomScaleSheetLayoutView="100" workbookViewId="0">
      <selection activeCell="B47" sqref="B47"/>
    </sheetView>
  </sheetViews>
  <sheetFormatPr defaultColWidth="9.140625" defaultRowHeight="15" x14ac:dyDescent="0.25"/>
  <cols>
    <col min="1" max="1" width="32.28515625" style="2" customWidth="1"/>
    <col min="2" max="2" width="20.28515625" style="2" customWidth="1"/>
    <col min="3" max="3" width="13" style="2" customWidth="1"/>
    <col min="4" max="4" width="16.140625" style="2" customWidth="1"/>
    <col min="5" max="5" width="14.140625" style="2" customWidth="1"/>
    <col min="6" max="6" width="13.42578125" style="2" bestFit="1" customWidth="1"/>
    <col min="7" max="9" width="9.140625" style="2"/>
    <col min="10" max="10" width="16.28515625" style="2" customWidth="1"/>
    <col min="11" max="16384" width="9.140625" style="2"/>
  </cols>
  <sheetData>
    <row r="1" spans="1:5" ht="15.75" x14ac:dyDescent="0.25">
      <c r="A1" s="46" t="s">
        <v>11</v>
      </c>
      <c r="B1" s="46"/>
      <c r="C1" s="46"/>
      <c r="D1" s="46"/>
      <c r="E1" s="46"/>
    </row>
    <row r="2" spans="1:5" ht="31.5" customHeight="1" x14ac:dyDescent="0.25">
      <c r="A2" s="47" t="s">
        <v>12</v>
      </c>
      <c r="B2" s="48"/>
      <c r="C2" s="48"/>
      <c r="D2" s="48"/>
      <c r="E2" s="48"/>
    </row>
    <row r="3" spans="1:5" x14ac:dyDescent="0.25">
      <c r="A3" s="49" t="s">
        <v>49</v>
      </c>
      <c r="B3" s="49"/>
      <c r="C3" s="49"/>
      <c r="D3" s="49"/>
      <c r="E3" s="49"/>
    </row>
    <row r="4" spans="1:5" s="1" customFormat="1" ht="15.75" x14ac:dyDescent="0.25">
      <c r="A4" s="5" t="s">
        <v>13</v>
      </c>
      <c r="B4" s="20"/>
      <c r="C4" s="20"/>
      <c r="D4" s="31"/>
      <c r="E4" s="30" t="s">
        <v>50</v>
      </c>
    </row>
    <row r="5" spans="1:5" x14ac:dyDescent="0.25">
      <c r="A5" s="28"/>
      <c r="B5" s="4"/>
      <c r="C5" s="4"/>
      <c r="D5" s="4"/>
      <c r="E5" s="4"/>
    </row>
    <row r="6" spans="1:5" x14ac:dyDescent="0.25">
      <c r="A6" s="50" t="s">
        <v>0</v>
      </c>
      <c r="B6" s="50"/>
      <c r="C6" s="50"/>
      <c r="D6" s="50"/>
      <c r="E6" s="50"/>
    </row>
    <row r="7" spans="1:5" x14ac:dyDescent="0.25">
      <c r="A7" s="51" t="s">
        <v>25</v>
      </c>
      <c r="B7" s="51"/>
      <c r="C7" s="51"/>
      <c r="D7" s="51"/>
      <c r="E7" s="51"/>
    </row>
    <row r="8" spans="1:5" x14ac:dyDescent="0.25">
      <c r="A8" s="53" t="s">
        <v>1</v>
      </c>
      <c r="B8" s="53"/>
      <c r="C8" s="53"/>
      <c r="D8" s="53"/>
      <c r="E8" s="53"/>
    </row>
    <row r="9" spans="1:5" x14ac:dyDescent="0.25">
      <c r="A9" s="54" t="s">
        <v>48</v>
      </c>
      <c r="B9" s="54"/>
      <c r="C9" s="54"/>
      <c r="D9" s="54"/>
      <c r="E9" s="54"/>
    </row>
    <row r="10" spans="1:5" ht="22.5" customHeight="1" x14ac:dyDescent="0.25">
      <c r="A10" s="55" t="s">
        <v>14</v>
      </c>
      <c r="B10" s="56"/>
      <c r="C10" s="56"/>
      <c r="D10" s="56"/>
      <c r="E10" s="56"/>
    </row>
    <row r="11" spans="1:5" ht="29.25" customHeight="1" x14ac:dyDescent="0.25">
      <c r="A11" s="50" t="s">
        <v>26</v>
      </c>
      <c r="B11" s="50"/>
      <c r="C11" s="50"/>
      <c r="D11" s="50"/>
      <c r="E11" s="50"/>
    </row>
    <row r="12" spans="1:5" ht="14.25" customHeight="1" x14ac:dyDescent="0.25">
      <c r="A12" s="53" t="s">
        <v>15</v>
      </c>
      <c r="B12" s="57"/>
      <c r="C12" s="57"/>
      <c r="D12" s="57"/>
      <c r="E12" s="57"/>
    </row>
    <row r="13" spans="1:5" ht="19.5" customHeight="1" x14ac:dyDescent="0.25">
      <c r="A13" s="50" t="s">
        <v>22</v>
      </c>
      <c r="B13" s="50"/>
      <c r="C13" s="50"/>
      <c r="D13" s="50"/>
      <c r="E13" s="50"/>
    </row>
    <row r="14" spans="1:5" ht="12.75" customHeight="1" x14ac:dyDescent="0.25">
      <c r="A14" s="53" t="s">
        <v>2</v>
      </c>
      <c r="B14" s="57"/>
      <c r="C14" s="57"/>
      <c r="D14" s="57"/>
      <c r="E14" s="57"/>
    </row>
    <row r="15" spans="1:5" ht="18.75" customHeight="1" x14ac:dyDescent="0.25">
      <c r="A15" s="50" t="s">
        <v>45</v>
      </c>
      <c r="B15" s="50"/>
      <c r="C15" s="50"/>
      <c r="D15" s="50"/>
      <c r="E15" s="50"/>
    </row>
    <row r="16" spans="1:5" ht="14.25" customHeight="1" x14ac:dyDescent="0.25">
      <c r="A16" s="53" t="s">
        <v>16</v>
      </c>
      <c r="B16" s="57"/>
      <c r="C16" s="57"/>
      <c r="D16" s="57"/>
      <c r="E16" s="57"/>
    </row>
    <row r="17" spans="1:10" ht="29.25" customHeight="1" x14ac:dyDescent="0.25">
      <c r="A17" s="50" t="s">
        <v>17</v>
      </c>
      <c r="B17" s="50"/>
      <c r="C17" s="50"/>
      <c r="D17" s="50"/>
      <c r="E17" s="50"/>
    </row>
    <row r="18" spans="1:10" ht="64.5" customHeight="1" x14ac:dyDescent="0.25">
      <c r="A18" s="50" t="s">
        <v>27</v>
      </c>
      <c r="B18" s="50"/>
      <c r="C18" s="50"/>
      <c r="D18" s="50"/>
      <c r="E18" s="50"/>
    </row>
    <row r="19" spans="1:10" ht="30" customHeight="1" x14ac:dyDescent="0.25">
      <c r="A19" s="52" t="s">
        <v>28</v>
      </c>
      <c r="B19" s="52"/>
      <c r="C19" s="52"/>
      <c r="D19" s="52"/>
      <c r="E19" s="52"/>
    </row>
    <row r="20" spans="1:10" x14ac:dyDescent="0.25">
      <c r="A20" s="52"/>
      <c r="B20" s="52"/>
      <c r="C20" s="52"/>
      <c r="D20" s="52"/>
      <c r="E20" s="52"/>
      <c r="F20" s="2">
        <v>888.4</v>
      </c>
      <c r="G20" s="2">
        <v>3</v>
      </c>
    </row>
    <row r="21" spans="1:10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10" ht="38.25" x14ac:dyDescent="0.25">
      <c r="A22" s="19" t="s">
        <v>42</v>
      </c>
      <c r="B22" s="9" t="s">
        <v>37</v>
      </c>
      <c r="C22" s="3" t="s">
        <v>4</v>
      </c>
      <c r="D22" s="3">
        <v>14.49</v>
      </c>
      <c r="E22" s="8">
        <f>D22*888.4*3</f>
        <v>38618.748</v>
      </c>
      <c r="J22" s="16"/>
    </row>
    <row r="23" spans="1:10" x14ac:dyDescent="0.25">
      <c r="A23" s="7" t="s">
        <v>39</v>
      </c>
      <c r="B23" s="9" t="s">
        <v>23</v>
      </c>
      <c r="C23" s="3" t="s">
        <v>4</v>
      </c>
      <c r="D23" s="3">
        <v>4.3600000000000003</v>
      </c>
      <c r="E23" s="8">
        <f>D23*F20*G20</f>
        <v>11620.272000000001</v>
      </c>
      <c r="J23" s="16"/>
    </row>
    <row r="24" spans="1:10" x14ac:dyDescent="0.25">
      <c r="A24" s="7" t="s">
        <v>29</v>
      </c>
      <c r="B24" s="9" t="s">
        <v>41</v>
      </c>
      <c r="C24" s="3" t="s">
        <v>30</v>
      </c>
      <c r="D24" s="3"/>
      <c r="E24" s="8">
        <v>68.930000000000007</v>
      </c>
      <c r="J24" s="16"/>
    </row>
    <row r="25" spans="1:10" s="39" customFormat="1" ht="60" x14ac:dyDescent="0.25">
      <c r="A25" s="35" t="s">
        <v>51</v>
      </c>
      <c r="B25" s="36" t="s">
        <v>52</v>
      </c>
      <c r="C25" s="37" t="s">
        <v>30</v>
      </c>
      <c r="D25" s="37"/>
      <c r="E25" s="38">
        <v>985.5</v>
      </c>
    </row>
    <row r="26" spans="1:10" x14ac:dyDescent="0.25">
      <c r="A26" s="25"/>
      <c r="B26" s="9"/>
      <c r="C26" s="3"/>
      <c r="D26" s="3"/>
      <c r="E26" s="8"/>
      <c r="J26" s="16"/>
    </row>
    <row r="27" spans="1:10" s="14" customFormat="1" ht="14.25" x14ac:dyDescent="0.2">
      <c r="A27" s="10" t="s">
        <v>24</v>
      </c>
      <c r="B27" s="11"/>
      <c r="C27" s="12"/>
      <c r="D27" s="12"/>
      <c r="E27" s="13">
        <f>SUM(E22:E26)</f>
        <v>51293.450000000004</v>
      </c>
      <c r="F27" s="15"/>
      <c r="J27" s="15"/>
    </row>
    <row r="29" spans="1:10" ht="31.5" customHeight="1" x14ac:dyDescent="0.25">
      <c r="A29" s="59" t="s">
        <v>53</v>
      </c>
      <c r="B29" s="59"/>
      <c r="C29" s="59"/>
      <c r="D29" s="59"/>
      <c r="E29" s="59"/>
    </row>
    <row r="30" spans="1:10" ht="31.5" customHeight="1" x14ac:dyDescent="0.25">
      <c r="A30" s="50" t="s">
        <v>21</v>
      </c>
      <c r="B30" s="50"/>
      <c r="C30" s="50"/>
      <c r="D30" s="50"/>
      <c r="E30" s="50"/>
    </row>
    <row r="31" spans="1:10" x14ac:dyDescent="0.25">
      <c r="A31" s="50" t="s">
        <v>20</v>
      </c>
      <c r="B31" s="50"/>
      <c r="C31" s="50"/>
      <c r="D31" s="50"/>
      <c r="E31" s="50"/>
      <c r="F31" s="14"/>
      <c r="G31" s="14"/>
      <c r="H31" s="14"/>
      <c r="I31" s="14"/>
      <c r="J31" s="15"/>
    </row>
    <row r="32" spans="1:10" ht="32.25" customHeight="1" x14ac:dyDescent="0.25">
      <c r="A32" s="50" t="s">
        <v>31</v>
      </c>
      <c r="B32" s="50"/>
      <c r="C32" s="50"/>
      <c r="D32" s="50"/>
      <c r="E32" s="50"/>
    </row>
    <row r="33" spans="1:5" x14ac:dyDescent="0.25">
      <c r="A33" s="50" t="s">
        <v>18</v>
      </c>
      <c r="B33" s="50"/>
      <c r="C33" s="50"/>
      <c r="D33" s="50"/>
      <c r="E33" s="50"/>
    </row>
    <row r="34" spans="1:5" x14ac:dyDescent="0.25">
      <c r="A34" s="60" t="s">
        <v>5</v>
      </c>
      <c r="B34" s="60"/>
      <c r="C34" s="60"/>
      <c r="D34" s="60"/>
      <c r="E34" s="60"/>
    </row>
    <row r="35" spans="1:5" x14ac:dyDescent="0.25">
      <c r="A35" s="50" t="s">
        <v>18</v>
      </c>
      <c r="B35" s="50"/>
      <c r="C35" s="50"/>
      <c r="D35" s="50"/>
      <c r="E35" s="50"/>
    </row>
    <row r="36" spans="1:5" x14ac:dyDescent="0.25">
      <c r="A36" s="61" t="s">
        <v>46</v>
      </c>
      <c r="B36" s="61"/>
      <c r="C36" s="61"/>
      <c r="D36" s="61"/>
      <c r="E36" s="61"/>
    </row>
    <row r="37" spans="1:5" x14ac:dyDescent="0.25">
      <c r="B37" s="58" t="s">
        <v>19</v>
      </c>
      <c r="C37" s="58"/>
      <c r="D37" s="58"/>
      <c r="E37" s="6" t="s">
        <v>6</v>
      </c>
    </row>
    <row r="38" spans="1:5" x14ac:dyDescent="0.25">
      <c r="A38" s="27"/>
      <c r="B38" s="27"/>
      <c r="C38" s="27"/>
      <c r="D38" s="27"/>
      <c r="E38" s="27"/>
    </row>
    <row r="39" spans="1:5" x14ac:dyDescent="0.25">
      <c r="A39" s="61" t="s">
        <v>32</v>
      </c>
      <c r="B39" s="61"/>
      <c r="C39" s="61"/>
      <c r="D39" s="61"/>
      <c r="E39" s="61"/>
    </row>
    <row r="40" spans="1:5" x14ac:dyDescent="0.25">
      <c r="B40" s="58" t="s">
        <v>19</v>
      </c>
      <c r="C40" s="58"/>
      <c r="D40" s="58"/>
      <c r="E40" s="6" t="s">
        <v>6</v>
      </c>
    </row>
    <row r="42" spans="1:5" x14ac:dyDescent="0.25">
      <c r="A42" s="17" t="s">
        <v>35</v>
      </c>
    </row>
    <row r="43" spans="1:5" x14ac:dyDescent="0.25">
      <c r="A43" s="14" t="s">
        <v>33</v>
      </c>
      <c r="B43" s="21"/>
    </row>
    <row r="44" spans="1:5" x14ac:dyDescent="0.25">
      <c r="A44" s="2" t="s">
        <v>40</v>
      </c>
      <c r="B44" s="29">
        <v>6137.35</v>
      </c>
    </row>
    <row r="45" spans="1:5" x14ac:dyDescent="0.25">
      <c r="A45" s="18" t="s">
        <v>47</v>
      </c>
      <c r="B45" s="22"/>
    </row>
    <row r="46" spans="1:5" x14ac:dyDescent="0.25">
      <c r="A46" s="2" t="s">
        <v>38</v>
      </c>
      <c r="B46" s="22">
        <v>60841.72</v>
      </c>
    </row>
    <row r="47" spans="1:5" x14ac:dyDescent="0.25">
      <c r="A47" s="2" t="s">
        <v>43</v>
      </c>
      <c r="B47" s="22">
        <f>3*150</f>
        <v>450</v>
      </c>
    </row>
    <row r="48" spans="1:5" x14ac:dyDescent="0.25">
      <c r="A48" s="2" t="s">
        <v>44</v>
      </c>
      <c r="B48" s="22">
        <f>3*100</f>
        <v>300</v>
      </c>
    </row>
    <row r="49" spans="1:2" ht="30" x14ac:dyDescent="0.25">
      <c r="A49" s="26" t="s">
        <v>36</v>
      </c>
      <c r="B49" s="22">
        <f>E27</f>
        <v>51293.450000000004</v>
      </c>
    </row>
    <row r="50" spans="1:2" ht="29.25" x14ac:dyDescent="0.25">
      <c r="A50" s="23" t="s">
        <v>34</v>
      </c>
      <c r="B50" s="24">
        <f>B44+B46+B47+B48-B49</f>
        <v>16435.620000000003</v>
      </c>
    </row>
    <row r="52" spans="1:2" x14ac:dyDescent="0.25">
      <c r="B52" s="2">
        <v>6137.35</v>
      </c>
    </row>
  </sheetData>
  <mergeCells count="29">
    <mergeCell ref="B40:D40"/>
    <mergeCell ref="A20:E20"/>
    <mergeCell ref="A29:E29"/>
    <mergeCell ref="A30:E30"/>
    <mergeCell ref="A31:E31"/>
    <mergeCell ref="A32:E32"/>
    <mergeCell ref="A33:E33"/>
    <mergeCell ref="A34:E34"/>
    <mergeCell ref="A35:E35"/>
    <mergeCell ref="A36:E36"/>
    <mergeCell ref="B37:D37"/>
    <mergeCell ref="A39:E39"/>
    <mergeCell ref="A19:E19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1:E1"/>
    <mergeCell ref="A2:E2"/>
    <mergeCell ref="A3:E3"/>
    <mergeCell ref="A6:E6"/>
    <mergeCell ref="A7:E7"/>
  </mergeCells>
  <printOptions horizontalCentered="1"/>
  <pageMargins left="0.31496062992125984" right="0.31496062992125984" top="0.35433070866141736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view="pageBreakPreview" topLeftCell="A21" zoomScaleSheetLayoutView="100" workbookViewId="0">
      <selection activeCell="B49" sqref="B49"/>
    </sheetView>
  </sheetViews>
  <sheetFormatPr defaultColWidth="9.140625" defaultRowHeight="15" x14ac:dyDescent="0.25"/>
  <cols>
    <col min="1" max="1" width="32.28515625" style="2" customWidth="1"/>
    <col min="2" max="2" width="20.28515625" style="2" customWidth="1"/>
    <col min="3" max="3" width="13" style="2" customWidth="1"/>
    <col min="4" max="4" width="16.140625" style="2" customWidth="1"/>
    <col min="5" max="5" width="14.140625" style="2" customWidth="1"/>
    <col min="6" max="6" width="13.42578125" style="2" bestFit="1" customWidth="1"/>
    <col min="7" max="9" width="9.140625" style="2"/>
    <col min="10" max="10" width="16.28515625" style="2" customWidth="1"/>
    <col min="11" max="16384" width="9.140625" style="2"/>
  </cols>
  <sheetData>
    <row r="1" spans="1:5" ht="15.75" x14ac:dyDescent="0.25">
      <c r="A1" s="46" t="s">
        <v>11</v>
      </c>
      <c r="B1" s="46"/>
      <c r="C1" s="46"/>
      <c r="D1" s="46"/>
      <c r="E1" s="46"/>
    </row>
    <row r="2" spans="1:5" ht="31.5" customHeight="1" x14ac:dyDescent="0.25">
      <c r="A2" s="47" t="s">
        <v>12</v>
      </c>
      <c r="B2" s="48"/>
      <c r="C2" s="48"/>
      <c r="D2" s="48"/>
      <c r="E2" s="48"/>
    </row>
    <row r="3" spans="1:5" x14ac:dyDescent="0.25">
      <c r="A3" s="49" t="s">
        <v>54</v>
      </c>
      <c r="B3" s="49"/>
      <c r="C3" s="49"/>
      <c r="D3" s="49"/>
      <c r="E3" s="49"/>
    </row>
    <row r="4" spans="1:5" s="1" customFormat="1" ht="15.75" x14ac:dyDescent="0.25">
      <c r="A4" s="5" t="s">
        <v>13</v>
      </c>
      <c r="B4" s="20"/>
      <c r="C4" s="20"/>
      <c r="D4" s="31"/>
      <c r="E4" s="30" t="s">
        <v>55</v>
      </c>
    </row>
    <row r="5" spans="1:5" x14ac:dyDescent="0.25">
      <c r="A5" s="34"/>
      <c r="B5" s="4"/>
      <c r="C5" s="4"/>
      <c r="D5" s="4"/>
      <c r="E5" s="4"/>
    </row>
    <row r="6" spans="1:5" x14ac:dyDescent="0.25">
      <c r="A6" s="50" t="s">
        <v>0</v>
      </c>
      <c r="B6" s="50"/>
      <c r="C6" s="50"/>
      <c r="D6" s="50"/>
      <c r="E6" s="50"/>
    </row>
    <row r="7" spans="1:5" x14ac:dyDescent="0.25">
      <c r="A7" s="51" t="s">
        <v>25</v>
      </c>
      <c r="B7" s="51"/>
      <c r="C7" s="51"/>
      <c r="D7" s="51"/>
      <c r="E7" s="51"/>
    </row>
    <row r="8" spans="1:5" x14ac:dyDescent="0.25">
      <c r="A8" s="53" t="s">
        <v>1</v>
      </c>
      <c r="B8" s="53"/>
      <c r="C8" s="53"/>
      <c r="D8" s="53"/>
      <c r="E8" s="53"/>
    </row>
    <row r="9" spans="1:5" x14ac:dyDescent="0.25">
      <c r="A9" s="54" t="s">
        <v>48</v>
      </c>
      <c r="B9" s="54"/>
      <c r="C9" s="54"/>
      <c r="D9" s="54"/>
      <c r="E9" s="54"/>
    </row>
    <row r="10" spans="1:5" ht="22.5" customHeight="1" x14ac:dyDescent="0.25">
      <c r="A10" s="55" t="s">
        <v>14</v>
      </c>
      <c r="B10" s="56"/>
      <c r="C10" s="56"/>
      <c r="D10" s="56"/>
      <c r="E10" s="56"/>
    </row>
    <row r="11" spans="1:5" ht="29.25" customHeight="1" x14ac:dyDescent="0.25">
      <c r="A11" s="50" t="s">
        <v>26</v>
      </c>
      <c r="B11" s="50"/>
      <c r="C11" s="50"/>
      <c r="D11" s="50"/>
      <c r="E11" s="50"/>
    </row>
    <row r="12" spans="1:5" ht="14.25" customHeight="1" x14ac:dyDescent="0.25">
      <c r="A12" s="53" t="s">
        <v>15</v>
      </c>
      <c r="B12" s="57"/>
      <c r="C12" s="57"/>
      <c r="D12" s="57"/>
      <c r="E12" s="57"/>
    </row>
    <row r="13" spans="1:5" ht="19.5" customHeight="1" x14ac:dyDescent="0.25">
      <c r="A13" s="50" t="s">
        <v>22</v>
      </c>
      <c r="B13" s="50"/>
      <c r="C13" s="50"/>
      <c r="D13" s="50"/>
      <c r="E13" s="50"/>
    </row>
    <row r="14" spans="1:5" ht="12.75" customHeight="1" x14ac:dyDescent="0.25">
      <c r="A14" s="53" t="s">
        <v>2</v>
      </c>
      <c r="B14" s="57"/>
      <c r="C14" s="57"/>
      <c r="D14" s="57"/>
      <c r="E14" s="57"/>
    </row>
    <row r="15" spans="1:5" ht="18.75" customHeight="1" x14ac:dyDescent="0.25">
      <c r="A15" s="50" t="s">
        <v>45</v>
      </c>
      <c r="B15" s="50"/>
      <c r="C15" s="50"/>
      <c r="D15" s="50"/>
      <c r="E15" s="50"/>
    </row>
    <row r="16" spans="1:5" ht="14.25" customHeight="1" x14ac:dyDescent="0.25">
      <c r="A16" s="53" t="s">
        <v>16</v>
      </c>
      <c r="B16" s="57"/>
      <c r="C16" s="57"/>
      <c r="D16" s="57"/>
      <c r="E16" s="57"/>
    </row>
    <row r="17" spans="1:10" ht="29.25" customHeight="1" x14ac:dyDescent="0.25">
      <c r="A17" s="50" t="s">
        <v>17</v>
      </c>
      <c r="B17" s="50"/>
      <c r="C17" s="50"/>
      <c r="D17" s="50"/>
      <c r="E17" s="50"/>
    </row>
    <row r="18" spans="1:10" ht="64.5" customHeight="1" x14ac:dyDescent="0.25">
      <c r="A18" s="50" t="s">
        <v>27</v>
      </c>
      <c r="B18" s="50"/>
      <c r="C18" s="50"/>
      <c r="D18" s="50"/>
      <c r="E18" s="50"/>
    </row>
    <row r="19" spans="1:10" ht="30" customHeight="1" x14ac:dyDescent="0.25">
      <c r="A19" s="52" t="s">
        <v>28</v>
      </c>
      <c r="B19" s="52"/>
      <c r="C19" s="52"/>
      <c r="D19" s="52"/>
      <c r="E19" s="52"/>
    </row>
    <row r="20" spans="1:10" x14ac:dyDescent="0.25">
      <c r="A20" s="52"/>
      <c r="B20" s="52"/>
      <c r="C20" s="52"/>
      <c r="D20" s="52"/>
      <c r="E20" s="52"/>
      <c r="F20" s="2">
        <v>888.4</v>
      </c>
      <c r="G20" s="2">
        <v>3</v>
      </c>
    </row>
    <row r="21" spans="1:10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10" ht="38.25" x14ac:dyDescent="0.25">
      <c r="A22" s="19" t="s">
        <v>42</v>
      </c>
      <c r="B22" s="9" t="s">
        <v>37</v>
      </c>
      <c r="C22" s="3" t="s">
        <v>4</v>
      </c>
      <c r="D22" s="3">
        <v>14.49</v>
      </c>
      <c r="E22" s="8">
        <f>D22*888.4*3</f>
        <v>38618.748</v>
      </c>
      <c r="J22" s="16"/>
    </row>
    <row r="23" spans="1:10" x14ac:dyDescent="0.25">
      <c r="A23" s="7" t="s">
        <v>39</v>
      </c>
      <c r="B23" s="9" t="s">
        <v>23</v>
      </c>
      <c r="C23" s="3" t="s">
        <v>4</v>
      </c>
      <c r="D23" s="3">
        <v>4.3600000000000003</v>
      </c>
      <c r="E23" s="8">
        <f>D23*F20*G20</f>
        <v>11620.272000000001</v>
      </c>
      <c r="J23" s="16"/>
    </row>
    <row r="24" spans="1:10" x14ac:dyDescent="0.25">
      <c r="A24" s="7" t="s">
        <v>29</v>
      </c>
      <c r="B24" s="9" t="s">
        <v>56</v>
      </c>
      <c r="C24" s="3" t="s">
        <v>30</v>
      </c>
      <c r="D24" s="3"/>
      <c r="E24" s="8">
        <v>724.66</v>
      </c>
      <c r="J24" s="16"/>
    </row>
    <row r="25" spans="1:10" x14ac:dyDescent="0.25">
      <c r="A25" s="25"/>
      <c r="B25" s="9"/>
      <c r="C25" s="3"/>
      <c r="D25" s="3"/>
      <c r="E25" s="8"/>
      <c r="J25" s="16"/>
    </row>
    <row r="26" spans="1:10" s="14" customFormat="1" ht="14.25" x14ac:dyDescent="0.2">
      <c r="A26" s="10" t="s">
        <v>24</v>
      </c>
      <c r="B26" s="11"/>
      <c r="C26" s="12"/>
      <c r="D26" s="12"/>
      <c r="E26" s="13">
        <f>SUM(E22:E25)</f>
        <v>50963.680000000008</v>
      </c>
      <c r="F26" s="15"/>
      <c r="J26" s="15"/>
    </row>
    <row r="28" spans="1:10" ht="31.5" customHeight="1" x14ac:dyDescent="0.25">
      <c r="A28" s="59" t="s">
        <v>57</v>
      </c>
      <c r="B28" s="59"/>
      <c r="C28" s="59"/>
      <c r="D28" s="59"/>
      <c r="E28" s="59"/>
    </row>
    <row r="29" spans="1:10" ht="31.5" customHeight="1" x14ac:dyDescent="0.25">
      <c r="A29" s="50" t="s">
        <v>21</v>
      </c>
      <c r="B29" s="50"/>
      <c r="C29" s="50"/>
      <c r="D29" s="50"/>
      <c r="E29" s="50"/>
    </row>
    <row r="30" spans="1:10" x14ac:dyDescent="0.25">
      <c r="A30" s="50" t="s">
        <v>20</v>
      </c>
      <c r="B30" s="50"/>
      <c r="C30" s="50"/>
      <c r="D30" s="50"/>
      <c r="E30" s="50"/>
      <c r="F30" s="14"/>
      <c r="G30" s="14"/>
      <c r="H30" s="14"/>
      <c r="I30" s="14"/>
      <c r="J30" s="15"/>
    </row>
    <row r="31" spans="1:10" ht="32.25" customHeight="1" x14ac:dyDescent="0.25">
      <c r="A31" s="50" t="s">
        <v>31</v>
      </c>
      <c r="B31" s="50"/>
      <c r="C31" s="50"/>
      <c r="D31" s="50"/>
      <c r="E31" s="50"/>
    </row>
    <row r="32" spans="1:10" x14ac:dyDescent="0.25">
      <c r="A32" s="50" t="s">
        <v>18</v>
      </c>
      <c r="B32" s="50"/>
      <c r="C32" s="50"/>
      <c r="D32" s="50"/>
      <c r="E32" s="50"/>
    </row>
    <row r="33" spans="1:5" x14ac:dyDescent="0.25">
      <c r="A33" s="60" t="s">
        <v>5</v>
      </c>
      <c r="B33" s="60"/>
      <c r="C33" s="60"/>
      <c r="D33" s="60"/>
      <c r="E33" s="60"/>
    </row>
    <row r="34" spans="1:5" x14ac:dyDescent="0.25">
      <c r="A34" s="50" t="s">
        <v>18</v>
      </c>
      <c r="B34" s="50"/>
      <c r="C34" s="50"/>
      <c r="D34" s="50"/>
      <c r="E34" s="50"/>
    </row>
    <row r="35" spans="1:5" x14ac:dyDescent="0.25">
      <c r="A35" s="61" t="s">
        <v>46</v>
      </c>
      <c r="B35" s="61"/>
      <c r="C35" s="61"/>
      <c r="D35" s="61"/>
      <c r="E35" s="61"/>
    </row>
    <row r="36" spans="1:5" x14ac:dyDescent="0.25">
      <c r="B36" s="58" t="s">
        <v>19</v>
      </c>
      <c r="C36" s="58"/>
      <c r="D36" s="58"/>
      <c r="E36" s="6" t="s">
        <v>6</v>
      </c>
    </row>
    <row r="37" spans="1:5" x14ac:dyDescent="0.25">
      <c r="A37" s="33"/>
      <c r="B37" s="33"/>
      <c r="C37" s="33"/>
      <c r="D37" s="33"/>
      <c r="E37" s="33"/>
    </row>
    <row r="38" spans="1:5" x14ac:dyDescent="0.25">
      <c r="A38" s="61" t="s">
        <v>32</v>
      </c>
      <c r="B38" s="61"/>
      <c r="C38" s="61"/>
      <c r="D38" s="61"/>
      <c r="E38" s="61"/>
    </row>
    <row r="39" spans="1:5" x14ac:dyDescent="0.25">
      <c r="B39" s="58" t="s">
        <v>19</v>
      </c>
      <c r="C39" s="58"/>
      <c r="D39" s="58"/>
      <c r="E39" s="6" t="s">
        <v>6</v>
      </c>
    </row>
    <row r="41" spans="1:5" x14ac:dyDescent="0.25">
      <c r="A41" s="17" t="s">
        <v>35</v>
      </c>
    </row>
    <row r="42" spans="1:5" x14ac:dyDescent="0.25">
      <c r="A42" s="14" t="s">
        <v>33</v>
      </c>
      <c r="B42" s="21"/>
    </row>
    <row r="43" spans="1:5" x14ac:dyDescent="0.25">
      <c r="A43" s="2" t="s">
        <v>40</v>
      </c>
      <c r="B43" s="29">
        <f>'1кв'!B50</f>
        <v>16435.620000000003</v>
      </c>
    </row>
    <row r="44" spans="1:5" x14ac:dyDescent="0.25">
      <c r="A44" s="18" t="s">
        <v>47</v>
      </c>
      <c r="B44" s="22"/>
    </row>
    <row r="45" spans="1:5" x14ac:dyDescent="0.25">
      <c r="A45" s="2" t="s">
        <v>38</v>
      </c>
      <c r="B45" s="22">
        <v>65847.679999999993</v>
      </c>
    </row>
    <row r="46" spans="1:5" x14ac:dyDescent="0.25">
      <c r="A46" s="2" t="s">
        <v>43</v>
      </c>
      <c r="B46" s="22">
        <f>3*150</f>
        <v>450</v>
      </c>
    </row>
    <row r="47" spans="1:5" x14ac:dyDescent="0.25">
      <c r="A47" s="2" t="s">
        <v>44</v>
      </c>
      <c r="B47" s="22">
        <f>3*100</f>
        <v>300</v>
      </c>
    </row>
    <row r="48" spans="1:5" ht="30" x14ac:dyDescent="0.25">
      <c r="A48" s="32" t="s">
        <v>36</v>
      </c>
      <c r="B48" s="22">
        <f>E26</f>
        <v>50963.680000000008</v>
      </c>
    </row>
    <row r="49" spans="1:2" ht="29.25" x14ac:dyDescent="0.25">
      <c r="A49" s="23" t="s">
        <v>34</v>
      </c>
      <c r="B49" s="24">
        <f>B43+B45+B46+B47-B48</f>
        <v>32069.619999999981</v>
      </c>
    </row>
  </sheetData>
  <mergeCells count="29">
    <mergeCell ref="A34:E34"/>
    <mergeCell ref="A35:E35"/>
    <mergeCell ref="B36:D36"/>
    <mergeCell ref="A38:E38"/>
    <mergeCell ref="B39:D39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</mergeCells>
  <printOptions horizontalCentered="1"/>
  <pageMargins left="0.31496062992125984" right="0.31496062992125984" top="0.35433070866141736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view="pageBreakPreview" topLeftCell="A22" zoomScaleSheetLayoutView="100" workbookViewId="0">
      <selection activeCell="A25" sqref="A25"/>
    </sheetView>
  </sheetViews>
  <sheetFormatPr defaultColWidth="9.140625" defaultRowHeight="15" x14ac:dyDescent="0.25"/>
  <cols>
    <col min="1" max="1" width="32.28515625" style="2" customWidth="1"/>
    <col min="2" max="2" width="20.28515625" style="2" customWidth="1"/>
    <col min="3" max="3" width="13" style="2" customWidth="1"/>
    <col min="4" max="4" width="16.140625" style="2" customWidth="1"/>
    <col min="5" max="5" width="14.140625" style="2" customWidth="1"/>
    <col min="6" max="6" width="13.42578125" style="2" bestFit="1" customWidth="1"/>
    <col min="7" max="9" width="9.140625" style="2"/>
    <col min="10" max="10" width="16.28515625" style="2" customWidth="1"/>
    <col min="11" max="16384" width="9.140625" style="2"/>
  </cols>
  <sheetData>
    <row r="1" spans="1:5" ht="15.75" x14ac:dyDescent="0.25">
      <c r="A1" s="46" t="s">
        <v>11</v>
      </c>
      <c r="B1" s="46"/>
      <c r="C1" s="46"/>
      <c r="D1" s="46"/>
      <c r="E1" s="46"/>
    </row>
    <row r="2" spans="1:5" ht="31.5" customHeight="1" x14ac:dyDescent="0.25">
      <c r="A2" s="47" t="s">
        <v>12</v>
      </c>
      <c r="B2" s="48"/>
      <c r="C2" s="48"/>
      <c r="D2" s="48"/>
      <c r="E2" s="48"/>
    </row>
    <row r="3" spans="1:5" x14ac:dyDescent="0.25">
      <c r="A3" s="49" t="s">
        <v>58</v>
      </c>
      <c r="B3" s="49"/>
      <c r="C3" s="49"/>
      <c r="D3" s="49"/>
      <c r="E3" s="49"/>
    </row>
    <row r="4" spans="1:5" s="1" customFormat="1" ht="15.75" x14ac:dyDescent="0.25">
      <c r="A4" s="5" t="s">
        <v>13</v>
      </c>
      <c r="B4" s="20"/>
      <c r="C4" s="20"/>
      <c r="D4" s="31"/>
      <c r="E4" s="30" t="s">
        <v>59</v>
      </c>
    </row>
    <row r="5" spans="1:5" x14ac:dyDescent="0.25">
      <c r="A5" s="42"/>
      <c r="B5" s="4"/>
      <c r="C5" s="4"/>
      <c r="D5" s="4"/>
      <c r="E5" s="4"/>
    </row>
    <row r="6" spans="1:5" x14ac:dyDescent="0.25">
      <c r="A6" s="50" t="s">
        <v>0</v>
      </c>
      <c r="B6" s="50"/>
      <c r="C6" s="50"/>
      <c r="D6" s="50"/>
      <c r="E6" s="50"/>
    </row>
    <row r="7" spans="1:5" x14ac:dyDescent="0.25">
      <c r="A7" s="51" t="s">
        <v>25</v>
      </c>
      <c r="B7" s="51"/>
      <c r="C7" s="51"/>
      <c r="D7" s="51"/>
      <c r="E7" s="51"/>
    </row>
    <row r="8" spans="1:5" x14ac:dyDescent="0.25">
      <c r="A8" s="53" t="s">
        <v>1</v>
      </c>
      <c r="B8" s="53"/>
      <c r="C8" s="53"/>
      <c r="D8" s="53"/>
      <c r="E8" s="53"/>
    </row>
    <row r="9" spans="1:5" x14ac:dyDescent="0.25">
      <c r="A9" s="54" t="s">
        <v>48</v>
      </c>
      <c r="B9" s="54"/>
      <c r="C9" s="54"/>
      <c r="D9" s="54"/>
      <c r="E9" s="54"/>
    </row>
    <row r="10" spans="1:5" ht="22.5" customHeight="1" x14ac:dyDescent="0.25">
      <c r="A10" s="55" t="s">
        <v>14</v>
      </c>
      <c r="B10" s="56"/>
      <c r="C10" s="56"/>
      <c r="D10" s="56"/>
      <c r="E10" s="56"/>
    </row>
    <row r="11" spans="1:5" ht="29.25" customHeight="1" x14ac:dyDescent="0.25">
      <c r="A11" s="50" t="s">
        <v>26</v>
      </c>
      <c r="B11" s="50"/>
      <c r="C11" s="50"/>
      <c r="D11" s="50"/>
      <c r="E11" s="50"/>
    </row>
    <row r="12" spans="1:5" ht="14.25" customHeight="1" x14ac:dyDescent="0.25">
      <c r="A12" s="53" t="s">
        <v>15</v>
      </c>
      <c r="B12" s="57"/>
      <c r="C12" s="57"/>
      <c r="D12" s="57"/>
      <c r="E12" s="57"/>
    </row>
    <row r="13" spans="1:5" ht="19.5" customHeight="1" x14ac:dyDescent="0.25">
      <c r="A13" s="50" t="s">
        <v>22</v>
      </c>
      <c r="B13" s="50"/>
      <c r="C13" s="50"/>
      <c r="D13" s="50"/>
      <c r="E13" s="50"/>
    </row>
    <row r="14" spans="1:5" ht="12.75" customHeight="1" x14ac:dyDescent="0.25">
      <c r="A14" s="53" t="s">
        <v>2</v>
      </c>
      <c r="B14" s="57"/>
      <c r="C14" s="57"/>
      <c r="D14" s="57"/>
      <c r="E14" s="57"/>
    </row>
    <row r="15" spans="1:5" ht="18.75" customHeight="1" x14ac:dyDescent="0.25">
      <c r="A15" s="50" t="s">
        <v>45</v>
      </c>
      <c r="B15" s="50"/>
      <c r="C15" s="50"/>
      <c r="D15" s="50"/>
      <c r="E15" s="50"/>
    </row>
    <row r="16" spans="1:5" ht="14.25" customHeight="1" x14ac:dyDescent="0.25">
      <c r="A16" s="53" t="s">
        <v>16</v>
      </c>
      <c r="B16" s="57"/>
      <c r="C16" s="57"/>
      <c r="D16" s="57"/>
      <c r="E16" s="57"/>
    </row>
    <row r="17" spans="1:10" ht="29.25" customHeight="1" x14ac:dyDescent="0.25">
      <c r="A17" s="50" t="s">
        <v>17</v>
      </c>
      <c r="B17" s="50"/>
      <c r="C17" s="50"/>
      <c r="D17" s="50"/>
      <c r="E17" s="50"/>
    </row>
    <row r="18" spans="1:10" ht="64.5" customHeight="1" x14ac:dyDescent="0.25">
      <c r="A18" s="50" t="s">
        <v>27</v>
      </c>
      <c r="B18" s="50"/>
      <c r="C18" s="50"/>
      <c r="D18" s="50"/>
      <c r="E18" s="50"/>
    </row>
    <row r="19" spans="1:10" ht="30" customHeight="1" x14ac:dyDescent="0.25">
      <c r="A19" s="52" t="s">
        <v>28</v>
      </c>
      <c r="B19" s="52"/>
      <c r="C19" s="52"/>
      <c r="D19" s="52"/>
      <c r="E19" s="52"/>
    </row>
    <row r="20" spans="1:10" x14ac:dyDescent="0.25">
      <c r="A20" s="52"/>
      <c r="B20" s="52"/>
      <c r="C20" s="52"/>
      <c r="D20" s="52"/>
      <c r="E20" s="52"/>
      <c r="F20" s="2">
        <v>888.3</v>
      </c>
      <c r="G20" s="2">
        <v>3</v>
      </c>
    </row>
    <row r="21" spans="1:10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10" ht="38.25" x14ac:dyDescent="0.25">
      <c r="A22" s="19" t="s">
        <v>42</v>
      </c>
      <c r="B22" s="9" t="s">
        <v>37</v>
      </c>
      <c r="C22" s="3" t="s">
        <v>4</v>
      </c>
      <c r="D22" s="3">
        <v>15.94</v>
      </c>
      <c r="E22" s="8">
        <f>D22*888.4*3</f>
        <v>42483.288</v>
      </c>
      <c r="J22" s="16"/>
    </row>
    <row r="23" spans="1:10" x14ac:dyDescent="0.25">
      <c r="A23" s="7" t="s">
        <v>39</v>
      </c>
      <c r="B23" s="9" t="s">
        <v>23</v>
      </c>
      <c r="C23" s="3" t="s">
        <v>4</v>
      </c>
      <c r="D23" s="3">
        <v>4.68</v>
      </c>
      <c r="E23" s="8">
        <f>D23*F20*G20</f>
        <v>12471.732</v>
      </c>
      <c r="J23" s="16"/>
    </row>
    <row r="24" spans="1:10" x14ac:dyDescent="0.25">
      <c r="A24" s="7" t="s">
        <v>29</v>
      </c>
      <c r="B24" s="9" t="s">
        <v>60</v>
      </c>
      <c r="C24" s="3" t="s">
        <v>30</v>
      </c>
      <c r="D24" s="3"/>
      <c r="E24" s="8">
        <v>0</v>
      </c>
      <c r="J24" s="16"/>
    </row>
    <row r="25" spans="1:10" x14ac:dyDescent="0.25">
      <c r="A25" s="7" t="s">
        <v>61</v>
      </c>
      <c r="B25" s="9" t="s">
        <v>62</v>
      </c>
      <c r="C25" s="3" t="s">
        <v>30</v>
      </c>
      <c r="D25" s="3"/>
      <c r="E25" s="8">
        <v>51716.05</v>
      </c>
      <c r="J25" s="16"/>
    </row>
    <row r="26" spans="1:10" x14ac:dyDescent="0.25">
      <c r="A26" s="25"/>
      <c r="B26" s="9"/>
      <c r="C26" s="3"/>
      <c r="D26" s="3"/>
      <c r="E26" s="8"/>
      <c r="J26" s="16"/>
    </row>
    <row r="27" spans="1:10" s="14" customFormat="1" ht="14.25" x14ac:dyDescent="0.2">
      <c r="A27" s="10" t="s">
        <v>24</v>
      </c>
      <c r="B27" s="11"/>
      <c r="C27" s="12"/>
      <c r="D27" s="12"/>
      <c r="E27" s="13">
        <f>SUM(E22:E26)</f>
        <v>106671.07</v>
      </c>
      <c r="F27" s="15"/>
      <c r="J27" s="15"/>
    </row>
    <row r="29" spans="1:10" ht="31.5" customHeight="1" x14ac:dyDescent="0.25">
      <c r="A29" s="59" t="s">
        <v>63</v>
      </c>
      <c r="B29" s="59"/>
      <c r="C29" s="59"/>
      <c r="D29" s="59"/>
      <c r="E29" s="59"/>
    </row>
    <row r="30" spans="1:10" ht="31.5" customHeight="1" x14ac:dyDescent="0.25">
      <c r="A30" s="50" t="s">
        <v>21</v>
      </c>
      <c r="B30" s="50"/>
      <c r="C30" s="50"/>
      <c r="D30" s="50"/>
      <c r="E30" s="50"/>
    </row>
    <row r="31" spans="1:10" x14ac:dyDescent="0.25">
      <c r="A31" s="50" t="s">
        <v>20</v>
      </c>
      <c r="B31" s="50"/>
      <c r="C31" s="50"/>
      <c r="D31" s="50"/>
      <c r="E31" s="50"/>
      <c r="F31" s="14"/>
      <c r="G31" s="14"/>
      <c r="H31" s="14"/>
      <c r="I31" s="14"/>
      <c r="J31" s="15"/>
    </row>
    <row r="32" spans="1:10" ht="32.25" customHeight="1" x14ac:dyDescent="0.25">
      <c r="A32" s="50" t="s">
        <v>31</v>
      </c>
      <c r="B32" s="50"/>
      <c r="C32" s="50"/>
      <c r="D32" s="50"/>
      <c r="E32" s="50"/>
    </row>
    <row r="33" spans="1:5" x14ac:dyDescent="0.25">
      <c r="A33" s="50" t="s">
        <v>18</v>
      </c>
      <c r="B33" s="50"/>
      <c r="C33" s="50"/>
      <c r="D33" s="50"/>
      <c r="E33" s="50"/>
    </row>
    <row r="34" spans="1:5" x14ac:dyDescent="0.25">
      <c r="A34" s="60" t="s">
        <v>5</v>
      </c>
      <c r="B34" s="60"/>
      <c r="C34" s="60"/>
      <c r="D34" s="60"/>
      <c r="E34" s="60"/>
    </row>
    <row r="35" spans="1:5" x14ac:dyDescent="0.25">
      <c r="A35" s="50" t="s">
        <v>18</v>
      </c>
      <c r="B35" s="50"/>
      <c r="C35" s="50"/>
      <c r="D35" s="50"/>
      <c r="E35" s="50"/>
    </row>
    <row r="36" spans="1:5" x14ac:dyDescent="0.25">
      <c r="A36" s="61" t="s">
        <v>46</v>
      </c>
      <c r="B36" s="61"/>
      <c r="C36" s="61"/>
      <c r="D36" s="61"/>
      <c r="E36" s="61"/>
    </row>
    <row r="37" spans="1:5" x14ac:dyDescent="0.25">
      <c r="B37" s="58" t="s">
        <v>19</v>
      </c>
      <c r="C37" s="58"/>
      <c r="D37" s="58"/>
      <c r="E37" s="6" t="s">
        <v>6</v>
      </c>
    </row>
    <row r="38" spans="1:5" x14ac:dyDescent="0.25">
      <c r="A38" s="41"/>
      <c r="B38" s="41"/>
      <c r="C38" s="41"/>
      <c r="D38" s="41"/>
      <c r="E38" s="41"/>
    </row>
    <row r="39" spans="1:5" x14ac:dyDescent="0.25">
      <c r="A39" s="61" t="s">
        <v>32</v>
      </c>
      <c r="B39" s="61"/>
      <c r="C39" s="61"/>
      <c r="D39" s="61"/>
      <c r="E39" s="61"/>
    </row>
    <row r="40" spans="1:5" x14ac:dyDescent="0.25">
      <c r="B40" s="58" t="s">
        <v>19</v>
      </c>
      <c r="C40" s="58"/>
      <c r="D40" s="58"/>
      <c r="E40" s="6" t="s">
        <v>6</v>
      </c>
    </row>
    <row r="42" spans="1:5" x14ac:dyDescent="0.25">
      <c r="A42" s="17" t="s">
        <v>35</v>
      </c>
    </row>
    <row r="43" spans="1:5" x14ac:dyDescent="0.25">
      <c r="A43" s="14" t="s">
        <v>33</v>
      </c>
      <c r="B43" s="21"/>
    </row>
    <row r="44" spans="1:5" x14ac:dyDescent="0.25">
      <c r="A44" s="2" t="s">
        <v>40</v>
      </c>
      <c r="B44" s="29">
        <f>'2кв'!B49</f>
        <v>32069.619999999981</v>
      </c>
    </row>
    <row r="45" spans="1:5" x14ac:dyDescent="0.25">
      <c r="A45" s="18" t="s">
        <v>64</v>
      </c>
      <c r="B45" s="22"/>
    </row>
    <row r="46" spans="1:5" x14ac:dyDescent="0.25">
      <c r="A46" s="2" t="s">
        <v>38</v>
      </c>
      <c r="B46" s="22">
        <v>68281.48</v>
      </c>
    </row>
    <row r="47" spans="1:5" x14ac:dyDescent="0.25">
      <c r="A47" s="2" t="s">
        <v>43</v>
      </c>
      <c r="B47" s="22">
        <f>2*150</f>
        <v>300</v>
      </c>
    </row>
    <row r="48" spans="1:5" ht="30" x14ac:dyDescent="0.25">
      <c r="A48" s="40" t="s">
        <v>36</v>
      </c>
      <c r="B48" s="22">
        <f>E27</f>
        <v>106671.07</v>
      </c>
    </row>
    <row r="49" spans="1:2" ht="29.25" x14ac:dyDescent="0.25">
      <c r="A49" s="23" t="s">
        <v>34</v>
      </c>
      <c r="B49" s="24">
        <f>B44+B46+B47-B48</f>
        <v>-6019.9700000000303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34:E34"/>
    <mergeCell ref="A15:E15"/>
    <mergeCell ref="A16:E16"/>
    <mergeCell ref="A17:E17"/>
    <mergeCell ref="A18:E18"/>
    <mergeCell ref="A19:E19"/>
    <mergeCell ref="A20:E20"/>
    <mergeCell ref="A29:E29"/>
    <mergeCell ref="A30:E30"/>
    <mergeCell ref="A31:E31"/>
    <mergeCell ref="A32:E32"/>
    <mergeCell ref="A33:E33"/>
    <mergeCell ref="A35:E35"/>
    <mergeCell ref="A36:E36"/>
    <mergeCell ref="B37:D37"/>
    <mergeCell ref="A39:E39"/>
    <mergeCell ref="B40:D40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view="pageBreakPreview" topLeftCell="A40" zoomScaleSheetLayoutView="100" workbookViewId="0">
      <selection activeCell="A27" sqref="A27"/>
    </sheetView>
  </sheetViews>
  <sheetFormatPr defaultColWidth="9.140625" defaultRowHeight="15" x14ac:dyDescent="0.25"/>
  <cols>
    <col min="1" max="1" width="32.28515625" style="2" customWidth="1"/>
    <col min="2" max="2" width="20.28515625" style="2" customWidth="1"/>
    <col min="3" max="3" width="13" style="2" customWidth="1"/>
    <col min="4" max="4" width="16.140625" style="2" customWidth="1"/>
    <col min="5" max="5" width="14.140625" style="2" customWidth="1"/>
    <col min="6" max="6" width="13.42578125" style="2" bestFit="1" customWidth="1"/>
    <col min="7" max="9" width="9.140625" style="2"/>
    <col min="10" max="10" width="16.28515625" style="2" customWidth="1"/>
    <col min="11" max="16384" width="9.140625" style="2"/>
  </cols>
  <sheetData>
    <row r="1" spans="1:5" ht="15.75" x14ac:dyDescent="0.25">
      <c r="A1" s="46" t="s">
        <v>11</v>
      </c>
      <c r="B1" s="46"/>
      <c r="C1" s="46"/>
      <c r="D1" s="46"/>
      <c r="E1" s="46"/>
    </row>
    <row r="2" spans="1:5" ht="31.5" customHeight="1" x14ac:dyDescent="0.25">
      <c r="A2" s="47" t="s">
        <v>12</v>
      </c>
      <c r="B2" s="48"/>
      <c r="C2" s="48"/>
      <c r="D2" s="48"/>
      <c r="E2" s="48"/>
    </row>
    <row r="3" spans="1:5" x14ac:dyDescent="0.25">
      <c r="A3" s="49" t="s">
        <v>65</v>
      </c>
      <c r="B3" s="49"/>
      <c r="C3" s="49"/>
      <c r="D3" s="49"/>
      <c r="E3" s="49"/>
    </row>
    <row r="4" spans="1:5" s="1" customFormat="1" ht="15.75" x14ac:dyDescent="0.25">
      <c r="A4" s="5" t="s">
        <v>13</v>
      </c>
      <c r="B4" s="20"/>
      <c r="C4" s="20"/>
      <c r="D4" s="31"/>
      <c r="E4" s="30" t="s">
        <v>66</v>
      </c>
    </row>
    <row r="5" spans="1:5" x14ac:dyDescent="0.25">
      <c r="A5" s="45"/>
      <c r="B5" s="4"/>
      <c r="C5" s="4"/>
      <c r="D5" s="4"/>
      <c r="E5" s="4"/>
    </row>
    <row r="6" spans="1:5" x14ac:dyDescent="0.25">
      <c r="A6" s="50" t="s">
        <v>0</v>
      </c>
      <c r="B6" s="50"/>
      <c r="C6" s="50"/>
      <c r="D6" s="50"/>
      <c r="E6" s="50"/>
    </row>
    <row r="7" spans="1:5" x14ac:dyDescent="0.25">
      <c r="A7" s="51" t="s">
        <v>25</v>
      </c>
      <c r="B7" s="51"/>
      <c r="C7" s="51"/>
      <c r="D7" s="51"/>
      <c r="E7" s="51"/>
    </row>
    <row r="8" spans="1:5" x14ac:dyDescent="0.25">
      <c r="A8" s="53" t="s">
        <v>1</v>
      </c>
      <c r="B8" s="53"/>
      <c r="C8" s="53"/>
      <c r="D8" s="53"/>
      <c r="E8" s="53"/>
    </row>
    <row r="9" spans="1:5" x14ac:dyDescent="0.25">
      <c r="A9" s="54" t="s">
        <v>48</v>
      </c>
      <c r="B9" s="54"/>
      <c r="C9" s="54"/>
      <c r="D9" s="54"/>
      <c r="E9" s="54"/>
    </row>
    <row r="10" spans="1:5" ht="22.5" customHeight="1" x14ac:dyDescent="0.25">
      <c r="A10" s="55" t="s">
        <v>14</v>
      </c>
      <c r="B10" s="56"/>
      <c r="C10" s="56"/>
      <c r="D10" s="56"/>
      <c r="E10" s="56"/>
    </row>
    <row r="11" spans="1:5" ht="29.25" customHeight="1" x14ac:dyDescent="0.25">
      <c r="A11" s="50" t="s">
        <v>26</v>
      </c>
      <c r="B11" s="50"/>
      <c r="C11" s="50"/>
      <c r="D11" s="50"/>
      <c r="E11" s="50"/>
    </row>
    <row r="12" spans="1:5" ht="14.25" customHeight="1" x14ac:dyDescent="0.25">
      <c r="A12" s="53" t="s">
        <v>15</v>
      </c>
      <c r="B12" s="57"/>
      <c r="C12" s="57"/>
      <c r="D12" s="57"/>
      <c r="E12" s="57"/>
    </row>
    <row r="13" spans="1:5" ht="19.5" customHeight="1" x14ac:dyDescent="0.25">
      <c r="A13" s="50" t="s">
        <v>22</v>
      </c>
      <c r="B13" s="50"/>
      <c r="C13" s="50"/>
      <c r="D13" s="50"/>
      <c r="E13" s="50"/>
    </row>
    <row r="14" spans="1:5" ht="12.75" customHeight="1" x14ac:dyDescent="0.25">
      <c r="A14" s="53" t="s">
        <v>2</v>
      </c>
      <c r="B14" s="57"/>
      <c r="C14" s="57"/>
      <c r="D14" s="57"/>
      <c r="E14" s="57"/>
    </row>
    <row r="15" spans="1:5" ht="18.75" customHeight="1" x14ac:dyDescent="0.25">
      <c r="A15" s="50" t="s">
        <v>45</v>
      </c>
      <c r="B15" s="50"/>
      <c r="C15" s="50"/>
      <c r="D15" s="50"/>
      <c r="E15" s="50"/>
    </row>
    <row r="16" spans="1:5" ht="14.25" customHeight="1" x14ac:dyDescent="0.25">
      <c r="A16" s="53" t="s">
        <v>16</v>
      </c>
      <c r="B16" s="57"/>
      <c r="C16" s="57"/>
      <c r="D16" s="57"/>
      <c r="E16" s="57"/>
    </row>
    <row r="17" spans="1:10" ht="29.25" customHeight="1" x14ac:dyDescent="0.25">
      <c r="A17" s="50" t="s">
        <v>17</v>
      </c>
      <c r="B17" s="50"/>
      <c r="C17" s="50"/>
      <c r="D17" s="50"/>
      <c r="E17" s="50"/>
    </row>
    <row r="18" spans="1:10" ht="64.5" customHeight="1" x14ac:dyDescent="0.25">
      <c r="A18" s="50" t="s">
        <v>27</v>
      </c>
      <c r="B18" s="50"/>
      <c r="C18" s="50"/>
      <c r="D18" s="50"/>
      <c r="E18" s="50"/>
    </row>
    <row r="19" spans="1:10" ht="30" customHeight="1" x14ac:dyDescent="0.25">
      <c r="A19" s="52" t="s">
        <v>28</v>
      </c>
      <c r="B19" s="52"/>
      <c r="C19" s="52"/>
      <c r="D19" s="52"/>
      <c r="E19" s="52"/>
    </row>
    <row r="20" spans="1:10" x14ac:dyDescent="0.25">
      <c r="A20" s="52"/>
      <c r="B20" s="52"/>
      <c r="C20" s="52"/>
      <c r="D20" s="52"/>
      <c r="E20" s="52"/>
      <c r="F20" s="2">
        <v>888.3</v>
      </c>
      <c r="G20" s="2">
        <v>3</v>
      </c>
    </row>
    <row r="21" spans="1:10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10" ht="38.25" x14ac:dyDescent="0.25">
      <c r="A22" s="89" t="s">
        <v>42</v>
      </c>
      <c r="B22" s="9" t="s">
        <v>37</v>
      </c>
      <c r="C22" s="3" t="s">
        <v>4</v>
      </c>
      <c r="D22" s="3">
        <v>15.94</v>
      </c>
      <c r="E22" s="8">
        <f>D22*888.4*3</f>
        <v>42483.288</v>
      </c>
      <c r="J22" s="16"/>
    </row>
    <row r="23" spans="1:10" x14ac:dyDescent="0.25">
      <c r="A23" s="7" t="s">
        <v>39</v>
      </c>
      <c r="B23" s="9" t="s">
        <v>23</v>
      </c>
      <c r="C23" s="3" t="s">
        <v>4</v>
      </c>
      <c r="D23" s="3">
        <v>4.68</v>
      </c>
      <c r="E23" s="8">
        <f>D23*F20*G20</f>
        <v>12471.732</v>
      </c>
      <c r="J23" s="16"/>
    </row>
    <row r="24" spans="1:10" x14ac:dyDescent="0.25">
      <c r="A24" s="7" t="s">
        <v>29</v>
      </c>
      <c r="B24" s="9" t="s">
        <v>67</v>
      </c>
      <c r="C24" s="3" t="s">
        <v>30</v>
      </c>
      <c r="D24" s="3"/>
      <c r="E24" s="8">
        <f>17845.84+1975.85</f>
        <v>19821.689999999999</v>
      </c>
      <c r="J24" s="16"/>
    </row>
    <row r="25" spans="1:10" x14ac:dyDescent="0.25">
      <c r="A25" s="89" t="s">
        <v>83</v>
      </c>
      <c r="B25" s="9" t="s">
        <v>67</v>
      </c>
      <c r="C25" s="3" t="s">
        <v>30</v>
      </c>
      <c r="D25" s="3"/>
      <c r="E25" s="8">
        <v>92.14</v>
      </c>
      <c r="J25" s="16"/>
    </row>
    <row r="26" spans="1:10" x14ac:dyDescent="0.25">
      <c r="A26" s="7" t="s">
        <v>68</v>
      </c>
      <c r="B26" s="9" t="s">
        <v>69</v>
      </c>
      <c r="C26" s="3" t="s">
        <v>70</v>
      </c>
      <c r="D26" s="3">
        <v>20</v>
      </c>
      <c r="E26" s="8">
        <f>D26*286.24</f>
        <v>5724.8</v>
      </c>
      <c r="J26" s="16"/>
    </row>
    <row r="27" spans="1:10" x14ac:dyDescent="0.25">
      <c r="A27" s="25" t="s">
        <v>71</v>
      </c>
      <c r="B27" s="9" t="s">
        <v>72</v>
      </c>
      <c r="C27" s="3" t="s">
        <v>30</v>
      </c>
      <c r="D27" s="3"/>
      <c r="E27" s="8">
        <v>35571.5</v>
      </c>
      <c r="J27" s="16"/>
    </row>
    <row r="28" spans="1:10" x14ac:dyDescent="0.25">
      <c r="A28" s="25" t="s">
        <v>99</v>
      </c>
      <c r="B28" s="9" t="s">
        <v>67</v>
      </c>
      <c r="C28" s="3" t="s">
        <v>30</v>
      </c>
      <c r="D28" s="3"/>
      <c r="E28" s="8">
        <v>1020</v>
      </c>
      <c r="J28" s="16"/>
    </row>
    <row r="29" spans="1:10" x14ac:dyDescent="0.25">
      <c r="A29" s="25"/>
      <c r="B29" s="9"/>
      <c r="C29" s="3"/>
      <c r="D29" s="3"/>
      <c r="E29" s="8"/>
      <c r="J29" s="16"/>
    </row>
    <row r="30" spans="1:10" s="14" customFormat="1" ht="14.25" x14ac:dyDescent="0.2">
      <c r="A30" s="10" t="s">
        <v>24</v>
      </c>
      <c r="B30" s="11"/>
      <c r="C30" s="12"/>
      <c r="D30" s="12"/>
      <c r="E30" s="13">
        <f>SUM(E22:E29)</f>
        <v>117185.15000000001</v>
      </c>
      <c r="F30" s="15"/>
      <c r="J30" s="15"/>
    </row>
    <row r="32" spans="1:10" ht="31.5" customHeight="1" x14ac:dyDescent="0.25">
      <c r="A32" s="59" t="s">
        <v>100</v>
      </c>
      <c r="B32" s="59"/>
      <c r="C32" s="59"/>
      <c r="D32" s="59"/>
      <c r="E32" s="59"/>
    </row>
    <row r="33" spans="1:10" ht="31.5" customHeight="1" x14ac:dyDescent="0.25">
      <c r="A33" s="50" t="s">
        <v>21</v>
      </c>
      <c r="B33" s="50"/>
      <c r="C33" s="50"/>
      <c r="D33" s="50"/>
      <c r="E33" s="50"/>
    </row>
    <row r="34" spans="1:10" x14ac:dyDescent="0.25">
      <c r="A34" s="50" t="s">
        <v>20</v>
      </c>
      <c r="B34" s="50"/>
      <c r="C34" s="50"/>
      <c r="D34" s="50"/>
      <c r="E34" s="50"/>
      <c r="F34" s="14"/>
      <c r="G34" s="14"/>
      <c r="H34" s="14"/>
      <c r="I34" s="14"/>
      <c r="J34" s="15"/>
    </row>
    <row r="35" spans="1:10" ht="32.25" customHeight="1" x14ac:dyDescent="0.25">
      <c r="A35" s="50" t="s">
        <v>31</v>
      </c>
      <c r="B35" s="50"/>
      <c r="C35" s="50"/>
      <c r="D35" s="50"/>
      <c r="E35" s="50"/>
    </row>
    <row r="36" spans="1:10" x14ac:dyDescent="0.25">
      <c r="A36" s="50" t="s">
        <v>18</v>
      </c>
      <c r="B36" s="50"/>
      <c r="C36" s="50"/>
      <c r="D36" s="50"/>
      <c r="E36" s="50"/>
    </row>
    <row r="37" spans="1:10" x14ac:dyDescent="0.25">
      <c r="A37" s="60" t="s">
        <v>5</v>
      </c>
      <c r="B37" s="60"/>
      <c r="C37" s="60"/>
      <c r="D37" s="60"/>
      <c r="E37" s="60"/>
    </row>
    <row r="38" spans="1:10" x14ac:dyDescent="0.25">
      <c r="A38" s="50" t="s">
        <v>18</v>
      </c>
      <c r="B38" s="50"/>
      <c r="C38" s="50"/>
      <c r="D38" s="50"/>
      <c r="E38" s="50"/>
    </row>
    <row r="39" spans="1:10" x14ac:dyDescent="0.25">
      <c r="A39" s="61" t="s">
        <v>46</v>
      </c>
      <c r="B39" s="61"/>
      <c r="C39" s="61"/>
      <c r="D39" s="61"/>
      <c r="E39" s="61"/>
    </row>
    <row r="40" spans="1:10" x14ac:dyDescent="0.25">
      <c r="B40" s="58" t="s">
        <v>19</v>
      </c>
      <c r="C40" s="58"/>
      <c r="D40" s="58"/>
      <c r="E40" s="6" t="s">
        <v>6</v>
      </c>
    </row>
    <row r="41" spans="1:10" x14ac:dyDescent="0.25">
      <c r="A41" s="44"/>
      <c r="B41" s="44"/>
      <c r="C41" s="44"/>
      <c r="D41" s="44"/>
      <c r="E41" s="44"/>
    </row>
    <row r="42" spans="1:10" x14ac:dyDescent="0.25">
      <c r="A42" s="61" t="s">
        <v>32</v>
      </c>
      <c r="B42" s="61"/>
      <c r="C42" s="61"/>
      <c r="D42" s="61"/>
      <c r="E42" s="61"/>
    </row>
    <row r="43" spans="1:10" x14ac:dyDescent="0.25">
      <c r="B43" s="58" t="s">
        <v>19</v>
      </c>
      <c r="C43" s="58"/>
      <c r="D43" s="58"/>
      <c r="E43" s="6" t="s">
        <v>6</v>
      </c>
    </row>
    <row r="45" spans="1:10" x14ac:dyDescent="0.25">
      <c r="A45" s="17" t="s">
        <v>35</v>
      </c>
    </row>
    <row r="46" spans="1:10" x14ac:dyDescent="0.25">
      <c r="A46" s="14" t="s">
        <v>33</v>
      </c>
      <c r="B46" s="21"/>
    </row>
    <row r="47" spans="1:10" x14ac:dyDescent="0.25">
      <c r="A47" s="2" t="s">
        <v>40</v>
      </c>
      <c r="B47" s="29">
        <f>'3кв'!B49</f>
        <v>-6019.9700000000303</v>
      </c>
    </row>
    <row r="48" spans="1:10" x14ac:dyDescent="0.25">
      <c r="A48" s="18" t="s">
        <v>64</v>
      </c>
      <c r="B48" s="22"/>
    </row>
    <row r="49" spans="1:2" x14ac:dyDescent="0.25">
      <c r="A49" s="2" t="s">
        <v>38</v>
      </c>
      <c r="B49" s="22">
        <v>66510.990000000005</v>
      </c>
    </row>
    <row r="50" spans="1:2" x14ac:dyDescent="0.25">
      <c r="B50" s="22"/>
    </row>
    <row r="51" spans="1:2" ht="30" x14ac:dyDescent="0.25">
      <c r="A51" s="43" t="s">
        <v>36</v>
      </c>
      <c r="B51" s="22">
        <f>E30</f>
        <v>117185.15000000001</v>
      </c>
    </row>
    <row r="52" spans="1:2" ht="29.25" x14ac:dyDescent="0.25">
      <c r="A52" s="23" t="s">
        <v>34</v>
      </c>
      <c r="B52" s="24">
        <f>B47+B49+B50-B51</f>
        <v>-56694.130000000034</v>
      </c>
    </row>
  </sheetData>
  <mergeCells count="29">
    <mergeCell ref="A38:E38"/>
    <mergeCell ref="A39:E39"/>
    <mergeCell ref="B40:D40"/>
    <mergeCell ref="A42:E42"/>
    <mergeCell ref="B43:D43"/>
    <mergeCell ref="A32:E32"/>
    <mergeCell ref="A33:E33"/>
    <mergeCell ref="A34:E34"/>
    <mergeCell ref="A35:E35"/>
    <mergeCell ref="A36:E36"/>
    <mergeCell ref="A37:E37"/>
    <mergeCell ref="A15:E15"/>
    <mergeCell ref="A16:E16"/>
    <mergeCell ref="A17:E17"/>
    <mergeCell ref="A18:E18"/>
    <mergeCell ref="A19:E19"/>
    <mergeCell ref="A20:E20"/>
    <mergeCell ref="A9:E9"/>
    <mergeCell ref="A10:E10"/>
    <mergeCell ref="A11:E11"/>
    <mergeCell ref="A12:E12"/>
    <mergeCell ref="A13:E13"/>
    <mergeCell ref="A14:E14"/>
    <mergeCell ref="A1:E1"/>
    <mergeCell ref="A2:E2"/>
    <mergeCell ref="A3:E3"/>
    <mergeCell ref="A6:E6"/>
    <mergeCell ref="A7:E7"/>
    <mergeCell ref="A8:E8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abSelected="1" view="pageBreakPreview" zoomScaleSheetLayoutView="100" workbookViewId="0">
      <selection activeCell="F12" sqref="F12"/>
    </sheetView>
  </sheetViews>
  <sheetFormatPr defaultRowHeight="15.75" x14ac:dyDescent="0.25"/>
  <cols>
    <col min="1" max="1" width="10.5703125" style="64" customWidth="1"/>
    <col min="2" max="2" width="65.42578125" style="64" customWidth="1"/>
    <col min="3" max="3" width="15.28515625" style="64" customWidth="1"/>
    <col min="4" max="4" width="11.85546875" style="64" customWidth="1"/>
    <col min="5" max="5" width="14.7109375" style="64" customWidth="1"/>
    <col min="6" max="6" width="12.42578125" style="64" customWidth="1"/>
    <col min="7" max="7" width="12" style="64" customWidth="1"/>
    <col min="8" max="8" width="13.5703125" style="64" customWidth="1"/>
    <col min="9" max="16384" width="9.140625" style="64"/>
  </cols>
  <sheetData>
    <row r="1" spans="1:5" x14ac:dyDescent="0.25">
      <c r="A1" s="62" t="s">
        <v>73</v>
      </c>
      <c r="B1" s="62"/>
      <c r="C1" s="62"/>
      <c r="D1" s="63"/>
    </row>
    <row r="2" spans="1:5" x14ac:dyDescent="0.25">
      <c r="A2" s="65" t="s">
        <v>74</v>
      </c>
      <c r="B2" s="65"/>
      <c r="C2" s="65"/>
      <c r="D2" s="66"/>
    </row>
    <row r="3" spans="1:5" x14ac:dyDescent="0.25">
      <c r="A3" s="65" t="s">
        <v>75</v>
      </c>
      <c r="B3" s="65"/>
      <c r="C3" s="65"/>
      <c r="D3" s="66"/>
    </row>
    <row r="4" spans="1:5" x14ac:dyDescent="0.25">
      <c r="A4" s="62" t="s">
        <v>101</v>
      </c>
      <c r="B4" s="62"/>
      <c r="C4" s="62"/>
      <c r="D4" s="63"/>
    </row>
    <row r="5" spans="1:5" x14ac:dyDescent="0.25">
      <c r="A5" s="67"/>
      <c r="B5" s="67"/>
      <c r="C5" s="67"/>
      <c r="D5" s="1"/>
    </row>
    <row r="6" spans="1:5" x14ac:dyDescent="0.25">
      <c r="A6" s="66"/>
      <c r="B6" s="68" t="s">
        <v>76</v>
      </c>
      <c r="C6" s="69">
        <f>'1кв'!B44</f>
        <v>6137.35</v>
      </c>
      <c r="D6" s="70"/>
    </row>
    <row r="7" spans="1:5" x14ac:dyDescent="0.25">
      <c r="A7" s="71" t="s">
        <v>77</v>
      </c>
      <c r="B7" s="68" t="s">
        <v>106</v>
      </c>
      <c r="C7" s="69"/>
      <c r="D7" s="70"/>
    </row>
    <row r="8" spans="1:5" x14ac:dyDescent="0.25">
      <c r="B8" s="72" t="s">
        <v>78</v>
      </c>
      <c r="C8" s="73">
        <f>'1кв'!B46+'2кв'!B45+'3кв'!B46+'4кв'!B49</f>
        <v>261481.87</v>
      </c>
      <c r="D8" s="74"/>
    </row>
    <row r="9" spans="1:5" ht="31.5" x14ac:dyDescent="0.25">
      <c r="B9" s="19" t="s">
        <v>102</v>
      </c>
      <c r="C9" s="73">
        <f>'1кв'!B47+'2кв'!B46+'3кв'!B47</f>
        <v>1200</v>
      </c>
      <c r="D9" s="74"/>
    </row>
    <row r="10" spans="1:5" ht="31.5" x14ac:dyDescent="0.25">
      <c r="B10" s="19" t="s">
        <v>79</v>
      </c>
      <c r="C10" s="73">
        <f>'1кв'!B48+'2кв'!B47</f>
        <v>600</v>
      </c>
      <c r="D10" s="74"/>
    </row>
    <row r="11" spans="1:5" x14ac:dyDescent="0.25">
      <c r="A11" s="20"/>
      <c r="B11" s="72" t="s">
        <v>80</v>
      </c>
      <c r="C11" s="75">
        <f>SUM(C8:C10)</f>
        <v>263281.87</v>
      </c>
      <c r="D11" s="70"/>
    </row>
    <row r="12" spans="1:5" x14ac:dyDescent="0.25">
      <c r="A12" s="1"/>
      <c r="B12" s="76"/>
      <c r="C12" s="76"/>
      <c r="D12" s="77"/>
    </row>
    <row r="13" spans="1:5" x14ac:dyDescent="0.25">
      <c r="A13" s="78" t="s">
        <v>81</v>
      </c>
      <c r="B13" s="19" t="s">
        <v>82</v>
      </c>
      <c r="C13" s="73">
        <f>'1кв'!E22+'2кв'!E22+'3кв'!E22+'4кв'!E22</f>
        <v>162204.07199999999</v>
      </c>
      <c r="D13" s="77"/>
    </row>
    <row r="14" spans="1:5" x14ac:dyDescent="0.25">
      <c r="A14" s="78"/>
      <c r="B14" s="19" t="s">
        <v>39</v>
      </c>
      <c r="C14" s="73">
        <f>'1кв'!E23+'2кв'!E23+'3кв'!E23+'4кв'!E23</f>
        <v>48184.008000000002</v>
      </c>
      <c r="D14" s="77"/>
    </row>
    <row r="15" spans="1:5" x14ac:dyDescent="0.25">
      <c r="A15" s="1"/>
      <c r="B15" s="19" t="s">
        <v>29</v>
      </c>
      <c r="C15" s="73">
        <f>'1кв'!E24+'2кв'!E24+'3кв'!E24+'4кв'!E24</f>
        <v>20615.28</v>
      </c>
      <c r="D15" s="77"/>
      <c r="E15" s="79"/>
    </row>
    <row r="16" spans="1:5" x14ac:dyDescent="0.25">
      <c r="A16" s="78"/>
      <c r="B16" s="19" t="s">
        <v>83</v>
      </c>
      <c r="C16" s="73">
        <f>'4кв'!E25</f>
        <v>92.14</v>
      </c>
      <c r="D16" s="77"/>
    </row>
    <row r="17" spans="1:5" x14ac:dyDescent="0.25">
      <c r="A17" s="78"/>
      <c r="B17" s="19" t="s">
        <v>105</v>
      </c>
      <c r="C17" s="73">
        <f>'4кв'!E26</f>
        <v>5724.8</v>
      </c>
      <c r="D17" s="77"/>
    </row>
    <row r="18" spans="1:5" x14ac:dyDescent="0.25">
      <c r="A18" s="78"/>
      <c r="B18" s="19" t="s">
        <v>84</v>
      </c>
      <c r="C18" s="73">
        <f>SUM(C19:C24)</f>
        <v>89293.05</v>
      </c>
      <c r="D18" s="77"/>
    </row>
    <row r="19" spans="1:5" x14ac:dyDescent="0.25">
      <c r="A19" s="78"/>
      <c r="B19" s="19" t="s">
        <v>85</v>
      </c>
      <c r="C19" s="73"/>
      <c r="D19" s="77"/>
    </row>
    <row r="20" spans="1:5" ht="31.5" x14ac:dyDescent="0.25">
      <c r="A20" s="78"/>
      <c r="B20" s="19" t="s">
        <v>86</v>
      </c>
      <c r="C20" s="73">
        <f>'1кв'!E25</f>
        <v>985.5</v>
      </c>
      <c r="D20" s="77"/>
    </row>
    <row r="21" spans="1:5" x14ac:dyDescent="0.25">
      <c r="A21" s="78"/>
      <c r="B21" s="19" t="s">
        <v>104</v>
      </c>
      <c r="C21" s="73">
        <f>'3кв'!E25</f>
        <v>51716.05</v>
      </c>
      <c r="D21" s="77"/>
    </row>
    <row r="22" spans="1:5" x14ac:dyDescent="0.25">
      <c r="A22" s="78"/>
      <c r="B22" s="80" t="s">
        <v>103</v>
      </c>
      <c r="C22" s="73">
        <f>'4кв'!E27</f>
        <v>35571.5</v>
      </c>
      <c r="D22" s="77"/>
    </row>
    <row r="23" spans="1:5" x14ac:dyDescent="0.25">
      <c r="A23" s="78"/>
      <c r="B23" s="80" t="s">
        <v>87</v>
      </c>
      <c r="C23" s="73">
        <f>'4кв'!E28</f>
        <v>1020</v>
      </c>
      <c r="D23" s="77"/>
    </row>
    <row r="24" spans="1:5" x14ac:dyDescent="0.25">
      <c r="A24" s="78"/>
      <c r="B24" s="81"/>
      <c r="C24" s="73"/>
      <c r="D24" s="77"/>
    </row>
    <row r="25" spans="1:5" x14ac:dyDescent="0.25">
      <c r="A25" s="1"/>
      <c r="B25" s="82" t="s">
        <v>88</v>
      </c>
      <c r="C25" s="75">
        <f>SUM(C13:C18)</f>
        <v>326113.34999999998</v>
      </c>
      <c r="D25" s="77"/>
      <c r="E25" s="79"/>
    </row>
    <row r="26" spans="1:5" x14ac:dyDescent="0.25">
      <c r="A26" s="1"/>
      <c r="B26" s="83" t="s">
        <v>89</v>
      </c>
      <c r="C26" s="75">
        <f>C6+C11-C25</f>
        <v>-56694.130000000005</v>
      </c>
      <c r="D26" s="77"/>
    </row>
    <row r="27" spans="1:5" x14ac:dyDescent="0.25">
      <c r="A27" s="1"/>
      <c r="B27" s="71"/>
      <c r="C27" s="71"/>
      <c r="D27" s="77"/>
    </row>
    <row r="28" spans="1:5" x14ac:dyDescent="0.25">
      <c r="A28" s="1"/>
      <c r="B28" s="84" t="s">
        <v>90</v>
      </c>
      <c r="C28" s="84"/>
      <c r="D28" s="77"/>
    </row>
    <row r="29" spans="1:5" x14ac:dyDescent="0.25">
      <c r="A29" s="1"/>
      <c r="B29" s="84" t="s">
        <v>91</v>
      </c>
      <c r="C29" s="85">
        <v>21114.9</v>
      </c>
      <c r="D29" s="77"/>
    </row>
    <row r="30" spans="1:5" x14ac:dyDescent="0.25">
      <c r="A30" s="1"/>
      <c r="B30" s="86" t="s">
        <v>92</v>
      </c>
      <c r="C30" s="87">
        <v>24417.59</v>
      </c>
      <c r="D30" s="77"/>
    </row>
    <row r="31" spans="1:5" x14ac:dyDescent="0.25">
      <c r="A31" s="1"/>
      <c r="B31" s="84" t="s">
        <v>93</v>
      </c>
      <c r="C31" s="88">
        <f>C30-C29</f>
        <v>3302.6899999999987</v>
      </c>
      <c r="D31" s="77"/>
    </row>
    <row r="32" spans="1:5" x14ac:dyDescent="0.25">
      <c r="A32" s="1"/>
      <c r="B32" s="71"/>
      <c r="C32" s="71"/>
      <c r="D32" s="77"/>
    </row>
    <row r="33" spans="1:4" x14ac:dyDescent="0.25">
      <c r="A33" s="1"/>
      <c r="B33" s="71"/>
      <c r="C33" s="71"/>
      <c r="D33" s="77"/>
    </row>
    <row r="34" spans="1:4" x14ac:dyDescent="0.25">
      <c r="A34" s="1"/>
      <c r="B34" s="71"/>
      <c r="C34" s="71"/>
      <c r="D34" s="77"/>
    </row>
    <row r="35" spans="1:4" x14ac:dyDescent="0.25">
      <c r="A35" s="1"/>
      <c r="B35" s="71"/>
      <c r="C35" s="71"/>
      <c r="D35" s="77"/>
    </row>
    <row r="36" spans="1:4" x14ac:dyDescent="0.25">
      <c r="A36" s="1" t="s">
        <v>94</v>
      </c>
      <c r="B36" s="71" t="s">
        <v>95</v>
      </c>
      <c r="C36" s="71"/>
      <c r="D36" s="77"/>
    </row>
    <row r="37" spans="1:4" x14ac:dyDescent="0.25">
      <c r="A37" s="1"/>
      <c r="B37" s="71" t="s">
        <v>96</v>
      </c>
      <c r="C37" s="71"/>
      <c r="D37" s="77"/>
    </row>
    <row r="38" spans="1:4" x14ac:dyDescent="0.25">
      <c r="A38" s="1"/>
      <c r="B38" s="71" t="s">
        <v>97</v>
      </c>
      <c r="C38" s="71"/>
      <c r="D38" s="77"/>
    </row>
    <row r="39" spans="1:4" x14ac:dyDescent="0.25">
      <c r="A39" s="1"/>
      <c r="B39" s="71"/>
      <c r="C39" s="71"/>
      <c r="D39" s="77"/>
    </row>
    <row r="40" spans="1:4" x14ac:dyDescent="0.25">
      <c r="A40" s="1"/>
      <c r="B40" s="71"/>
      <c r="C40" s="71"/>
      <c r="D40" s="77"/>
    </row>
    <row r="41" spans="1:4" x14ac:dyDescent="0.25">
      <c r="A41" s="1"/>
      <c r="B41" s="71" t="s">
        <v>98</v>
      </c>
      <c r="C41" s="71"/>
      <c r="D41" s="77"/>
    </row>
    <row r="42" spans="1:4" x14ac:dyDescent="0.25">
      <c r="A42" s="1"/>
      <c r="B42" s="71"/>
      <c r="C42" s="71"/>
      <c r="D42" s="77"/>
    </row>
    <row r="43" spans="1:4" x14ac:dyDescent="0.25">
      <c r="A43" s="1"/>
      <c r="B43" s="71"/>
      <c r="C43" s="71"/>
      <c r="D43" s="77"/>
    </row>
    <row r="44" spans="1:4" x14ac:dyDescent="0.25">
      <c r="A44" s="1"/>
      <c r="B44" s="71"/>
      <c r="C44" s="71"/>
      <c r="D44" s="77"/>
    </row>
    <row r="45" spans="1:4" x14ac:dyDescent="0.25">
      <c r="A45" s="1"/>
      <c r="B45" s="71"/>
      <c r="C45" s="71"/>
      <c r="D45" s="77"/>
    </row>
  </sheetData>
  <mergeCells count="6">
    <mergeCell ref="A1:C1"/>
    <mergeCell ref="A2:C2"/>
    <mergeCell ref="A3:C3"/>
    <mergeCell ref="A4:C4"/>
    <mergeCell ref="A5:C5"/>
    <mergeCell ref="B12:C12"/>
  </mergeCells>
  <printOptions horizontalCentered="1"/>
  <pageMargins left="0.31496062992125984" right="0.31496062992125984" top="0.9842519685039370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1кв</vt:lpstr>
      <vt:lpstr>2кв</vt:lpstr>
      <vt:lpstr>3кв</vt:lpstr>
      <vt:lpstr>4кв</vt:lpstr>
      <vt:lpstr>отчет</vt:lpstr>
      <vt:lpstr>'1кв'!Область_печати</vt:lpstr>
      <vt:lpstr>'2кв'!Область_печати</vt:lpstr>
      <vt:lpstr>'3кв'!Область_печати</vt:lpstr>
      <vt:lpstr>'4кв'!Область_печати</vt:lpstr>
      <vt:lpstr>отчет!Область_печати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2025-03-03T12:18:26Z</dcterms:modified>
</cp:coreProperties>
</file>